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68" i="1"/>
  <c r="M269"/>
  <c r="M200" s="1"/>
  <c r="M197" s="1"/>
  <c r="M265"/>
  <c r="G266"/>
  <c r="L265"/>
  <c r="I312"/>
  <c r="I317" s="1"/>
  <c r="G317" s="1"/>
  <c r="I311"/>
  <c r="I316" s="1"/>
  <c r="G316" s="1"/>
  <c r="I310"/>
  <c r="G310" s="1"/>
  <c r="G308"/>
  <c r="G307"/>
  <c r="G306"/>
  <c r="I305"/>
  <c r="I309" s="1"/>
  <c r="G309" s="1"/>
  <c r="G296"/>
  <c r="G295"/>
  <c r="G286" s="1"/>
  <c r="G283" s="1"/>
  <c r="K294"/>
  <c r="K285" s="1"/>
  <c r="K282" s="1"/>
  <c r="J294"/>
  <c r="I294"/>
  <c r="H294"/>
  <c r="G293"/>
  <c r="G292"/>
  <c r="N291"/>
  <c r="M291"/>
  <c r="M285" s="1"/>
  <c r="M282" s="1"/>
  <c r="M297" s="1"/>
  <c r="L291"/>
  <c r="K291"/>
  <c r="J291"/>
  <c r="I291"/>
  <c r="I285" s="1"/>
  <c r="I282" s="1"/>
  <c r="H291"/>
  <c r="G290"/>
  <c r="G289"/>
  <c r="N288"/>
  <c r="M288"/>
  <c r="L288"/>
  <c r="K288"/>
  <c r="J288"/>
  <c r="I288"/>
  <c r="H288"/>
  <c r="N286"/>
  <c r="M286"/>
  <c r="M283" s="1"/>
  <c r="M298" s="1"/>
  <c r="L286"/>
  <c r="L283" s="1"/>
  <c r="L298" s="1"/>
  <c r="K286"/>
  <c r="K283" s="1"/>
  <c r="J286"/>
  <c r="I286"/>
  <c r="H286"/>
  <c r="N283"/>
  <c r="N298" s="1"/>
  <c r="J283"/>
  <c r="I283"/>
  <c r="H283"/>
  <c r="G280"/>
  <c r="K279"/>
  <c r="K276" s="1"/>
  <c r="K273" s="1"/>
  <c r="J279"/>
  <c r="J276" s="1"/>
  <c r="J273" s="1"/>
  <c r="I279"/>
  <c r="G279" s="1"/>
  <c r="G276" s="1"/>
  <c r="G273" s="1"/>
  <c r="H279"/>
  <c r="K277"/>
  <c r="K274" s="1"/>
  <c r="K298" s="1"/>
  <c r="J277"/>
  <c r="J274" s="1"/>
  <c r="J298" s="1"/>
  <c r="I277"/>
  <c r="H277"/>
  <c r="H274" s="1"/>
  <c r="G277"/>
  <c r="G274" s="1"/>
  <c r="I276"/>
  <c r="I273" s="1"/>
  <c r="H276"/>
  <c r="H273" s="1"/>
  <c r="I274"/>
  <c r="I298" s="1"/>
  <c r="N270"/>
  <c r="N201" s="1"/>
  <c r="N198" s="1"/>
  <c r="M270"/>
  <c r="L270"/>
  <c r="K270"/>
  <c r="K201" s="1"/>
  <c r="K198" s="1"/>
  <c r="J270"/>
  <c r="J201" s="1"/>
  <c r="J198" s="1"/>
  <c r="I270"/>
  <c r="H270"/>
  <c r="N269"/>
  <c r="N200" s="1"/>
  <c r="N197" s="1"/>
  <c r="L269"/>
  <c r="K269"/>
  <c r="J269"/>
  <c r="J200" s="1"/>
  <c r="J197" s="1"/>
  <c r="I269"/>
  <c r="I200" s="1"/>
  <c r="I197" s="1"/>
  <c r="H269"/>
  <c r="G263"/>
  <c r="L262"/>
  <c r="G262" s="1"/>
  <c r="G260"/>
  <c r="K259"/>
  <c r="G259" s="1"/>
  <c r="G257"/>
  <c r="N256"/>
  <c r="M256"/>
  <c r="L256"/>
  <c r="K256"/>
  <c r="G255"/>
  <c r="G254"/>
  <c r="J253"/>
  <c r="G253"/>
  <c r="G252"/>
  <c r="G251"/>
  <c r="J250"/>
  <c r="G250"/>
  <c r="G249"/>
  <c r="G248"/>
  <c r="J247"/>
  <c r="G247"/>
  <c r="G246"/>
  <c r="G245"/>
  <c r="I244"/>
  <c r="G244"/>
  <c r="G243"/>
  <c r="G242"/>
  <c r="I241"/>
  <c r="G241"/>
  <c r="G240"/>
  <c r="G239"/>
  <c r="I238"/>
  <c r="G238"/>
  <c r="G237"/>
  <c r="G236"/>
  <c r="H235"/>
  <c r="G235"/>
  <c r="G234"/>
  <c r="G233"/>
  <c r="H232"/>
  <c r="G232"/>
  <c r="G231"/>
  <c r="G230"/>
  <c r="H229"/>
  <c r="G229"/>
  <c r="G228"/>
  <c r="G227"/>
  <c r="H226"/>
  <c r="G226"/>
  <c r="G225"/>
  <c r="G224"/>
  <c r="H223"/>
  <c r="G223"/>
  <c r="G222"/>
  <c r="G221"/>
  <c r="H220"/>
  <c r="G220"/>
  <c r="G219"/>
  <c r="G218"/>
  <c r="H217"/>
  <c r="G217"/>
  <c r="G216"/>
  <c r="G215"/>
  <c r="H214"/>
  <c r="G214"/>
  <c r="G213"/>
  <c r="G212"/>
  <c r="H211"/>
  <c r="G211"/>
  <c r="G210"/>
  <c r="G209"/>
  <c r="N208"/>
  <c r="M208"/>
  <c r="L208"/>
  <c r="K208"/>
  <c r="J208"/>
  <c r="I208"/>
  <c r="H208"/>
  <c r="G208" s="1"/>
  <c r="G207"/>
  <c r="G206"/>
  <c r="N205"/>
  <c r="M205"/>
  <c r="L205"/>
  <c r="K205"/>
  <c r="J205"/>
  <c r="I205"/>
  <c r="H205"/>
  <c r="G205" s="1"/>
  <c r="G204"/>
  <c r="G203"/>
  <c r="N202"/>
  <c r="M202"/>
  <c r="L202"/>
  <c r="K202"/>
  <c r="J202"/>
  <c r="I202"/>
  <c r="H202"/>
  <c r="M201"/>
  <c r="M198" s="1"/>
  <c r="L201"/>
  <c r="L198" s="1"/>
  <c r="I201"/>
  <c r="H201"/>
  <c r="L200"/>
  <c r="L197" s="1"/>
  <c r="K200"/>
  <c r="H200"/>
  <c r="I198"/>
  <c r="H198"/>
  <c r="K197"/>
  <c r="N193"/>
  <c r="M193"/>
  <c r="L193"/>
  <c r="G190"/>
  <c r="G187" s="1"/>
  <c r="G184" s="1"/>
  <c r="G193" s="1"/>
  <c r="K188"/>
  <c r="K185" s="1"/>
  <c r="K182" s="1"/>
  <c r="K191" s="1"/>
  <c r="J188"/>
  <c r="J185" s="1"/>
  <c r="J182" s="1"/>
  <c r="J191" s="1"/>
  <c r="I188"/>
  <c r="I185" s="1"/>
  <c r="I182" s="1"/>
  <c r="I191" s="1"/>
  <c r="H188"/>
  <c r="N187"/>
  <c r="M187"/>
  <c r="L187"/>
  <c r="K187"/>
  <c r="K184" s="1"/>
  <c r="K193" s="1"/>
  <c r="J187"/>
  <c r="J184" s="1"/>
  <c r="J193" s="1"/>
  <c r="I187"/>
  <c r="I184" s="1"/>
  <c r="I193" s="1"/>
  <c r="H187"/>
  <c r="H184" s="1"/>
  <c r="H193" s="1"/>
  <c r="K186"/>
  <c r="K183" s="1"/>
  <c r="K192" s="1"/>
  <c r="G186"/>
  <c r="N183"/>
  <c r="N192" s="1"/>
  <c r="M183"/>
  <c r="M192" s="1"/>
  <c r="L183"/>
  <c r="L192" s="1"/>
  <c r="J183"/>
  <c r="J192" s="1"/>
  <c r="I183"/>
  <c r="H183"/>
  <c r="G183"/>
  <c r="G192" s="1"/>
  <c r="N182"/>
  <c r="N191" s="1"/>
  <c r="M182"/>
  <c r="M191" s="1"/>
  <c r="L182"/>
  <c r="L191" s="1"/>
  <c r="G176"/>
  <c r="G175"/>
  <c r="M174"/>
  <c r="M171" s="1"/>
  <c r="L174"/>
  <c r="K174"/>
  <c r="K171" s="1"/>
  <c r="J174"/>
  <c r="J171" s="1"/>
  <c r="J168" s="1"/>
  <c r="I174"/>
  <c r="G173"/>
  <c r="N172"/>
  <c r="M172" s="1"/>
  <c r="L172"/>
  <c r="L169" s="1"/>
  <c r="L168" s="1"/>
  <c r="K172"/>
  <c r="J172"/>
  <c r="J169" s="1"/>
  <c r="I172"/>
  <c r="N171"/>
  <c r="L171"/>
  <c r="G170"/>
  <c r="G167"/>
  <c r="G166"/>
  <c r="M165"/>
  <c r="L165"/>
  <c r="K165"/>
  <c r="J165"/>
  <c r="J162" s="1"/>
  <c r="J159" s="1"/>
  <c r="I165"/>
  <c r="G164"/>
  <c r="J163"/>
  <c r="J160" s="1"/>
  <c r="I163"/>
  <c r="I162"/>
  <c r="G162" s="1"/>
  <c r="G161"/>
  <c r="I160"/>
  <c r="G158"/>
  <c r="G157"/>
  <c r="L156"/>
  <c r="K156"/>
  <c r="I156"/>
  <c r="G155"/>
  <c r="G154"/>
  <c r="N153"/>
  <c r="M153"/>
  <c r="L153"/>
  <c r="K153"/>
  <c r="J153"/>
  <c r="I153"/>
  <c r="H153"/>
  <c r="N152"/>
  <c r="N149" s="1"/>
  <c r="M152"/>
  <c r="L152"/>
  <c r="L149" s="1"/>
  <c r="K152"/>
  <c r="K149" s="1"/>
  <c r="J152"/>
  <c r="J149" s="1"/>
  <c r="I152"/>
  <c r="H152"/>
  <c r="H149" s="1"/>
  <c r="N151"/>
  <c r="N148" s="1"/>
  <c r="M151"/>
  <c r="L151"/>
  <c r="L150" s="1"/>
  <c r="K151"/>
  <c r="K148" s="1"/>
  <c r="J151"/>
  <c r="J148" s="1"/>
  <c r="I151"/>
  <c r="H151"/>
  <c r="H150" s="1"/>
  <c r="K150"/>
  <c r="M148"/>
  <c r="I148"/>
  <c r="G146"/>
  <c r="G145"/>
  <c r="K144"/>
  <c r="G144" s="1"/>
  <c r="G143"/>
  <c r="G142"/>
  <c r="N141"/>
  <c r="M141"/>
  <c r="L141"/>
  <c r="K141"/>
  <c r="J141"/>
  <c r="I141"/>
  <c r="H141"/>
  <c r="G140"/>
  <c r="G139"/>
  <c r="M138"/>
  <c r="L138"/>
  <c r="K138"/>
  <c r="J138"/>
  <c r="I138"/>
  <c r="H138"/>
  <c r="G137"/>
  <c r="G136"/>
  <c r="N135"/>
  <c r="M135"/>
  <c r="L135"/>
  <c r="K135"/>
  <c r="J135"/>
  <c r="I135"/>
  <c r="H135"/>
  <c r="G134"/>
  <c r="G133"/>
  <c r="N132"/>
  <c r="M132"/>
  <c r="L132"/>
  <c r="L126" s="1"/>
  <c r="L123" s="1"/>
  <c r="K132"/>
  <c r="J132"/>
  <c r="I132"/>
  <c r="H132"/>
  <c r="G132" s="1"/>
  <c r="G131"/>
  <c r="G130"/>
  <c r="N129"/>
  <c r="M129"/>
  <c r="L129"/>
  <c r="K129"/>
  <c r="J129"/>
  <c r="I129"/>
  <c r="H129"/>
  <c r="H128"/>
  <c r="G128" s="1"/>
  <c r="G125" s="1"/>
  <c r="N127"/>
  <c r="N124" s="1"/>
  <c r="M127"/>
  <c r="M124" s="1"/>
  <c r="L127"/>
  <c r="K127"/>
  <c r="J127"/>
  <c r="J124" s="1"/>
  <c r="H127"/>
  <c r="H124" s="1"/>
  <c r="N125"/>
  <c r="M125"/>
  <c r="L125"/>
  <c r="K125"/>
  <c r="J125"/>
  <c r="I125"/>
  <c r="H125"/>
  <c r="L124"/>
  <c r="K124"/>
  <c r="G122"/>
  <c r="G121"/>
  <c r="N120"/>
  <c r="M120"/>
  <c r="L120"/>
  <c r="K120"/>
  <c r="J120"/>
  <c r="G120" s="1"/>
  <c r="G119"/>
  <c r="G118"/>
  <c r="N117"/>
  <c r="M117"/>
  <c r="L117"/>
  <c r="K117"/>
  <c r="J117"/>
  <c r="I117"/>
  <c r="H117"/>
  <c r="G116"/>
  <c r="G115"/>
  <c r="N114"/>
  <c r="K114"/>
  <c r="J114"/>
  <c r="G113"/>
  <c r="G112"/>
  <c r="N111"/>
  <c r="M111"/>
  <c r="L111"/>
  <c r="K111"/>
  <c r="J111"/>
  <c r="G110"/>
  <c r="G109"/>
  <c r="M108"/>
  <c r="L108"/>
  <c r="K108"/>
  <c r="J108"/>
  <c r="I108"/>
  <c r="G108" s="1"/>
  <c r="H108"/>
  <c r="G107"/>
  <c r="G106"/>
  <c r="N105"/>
  <c r="M105"/>
  <c r="L105"/>
  <c r="K105"/>
  <c r="J105"/>
  <c r="I105"/>
  <c r="I99" s="1"/>
  <c r="I96" s="1"/>
  <c r="H105"/>
  <c r="G104"/>
  <c r="G103"/>
  <c r="N102"/>
  <c r="M102"/>
  <c r="L102"/>
  <c r="K102"/>
  <c r="J102"/>
  <c r="I102"/>
  <c r="H102"/>
  <c r="N101"/>
  <c r="M101"/>
  <c r="L101"/>
  <c r="K101"/>
  <c r="K98" s="1"/>
  <c r="J101"/>
  <c r="J98" s="1"/>
  <c r="I101"/>
  <c r="H101"/>
  <c r="H98" s="1"/>
  <c r="N100"/>
  <c r="N97" s="1"/>
  <c r="M100"/>
  <c r="M97" s="1"/>
  <c r="L100"/>
  <c r="K100"/>
  <c r="K97" s="1"/>
  <c r="J100"/>
  <c r="J97" s="1"/>
  <c r="I100"/>
  <c r="H100"/>
  <c r="L97"/>
  <c r="H97"/>
  <c r="G95"/>
  <c r="G94"/>
  <c r="N93"/>
  <c r="M93"/>
  <c r="L93"/>
  <c r="K93"/>
  <c r="J93"/>
  <c r="I93"/>
  <c r="H93"/>
  <c r="G92"/>
  <c r="G88" s="1"/>
  <c r="G85" s="1"/>
  <c r="G91"/>
  <c r="G90"/>
  <c r="K89"/>
  <c r="J89"/>
  <c r="I89"/>
  <c r="I86" s="1"/>
  <c r="I83" s="1"/>
  <c r="H89"/>
  <c r="N88"/>
  <c r="M88"/>
  <c r="L88"/>
  <c r="L85" s="1"/>
  <c r="K88"/>
  <c r="K85" s="1"/>
  <c r="J88"/>
  <c r="J85" s="1"/>
  <c r="I88"/>
  <c r="I85" s="1"/>
  <c r="H88"/>
  <c r="H85" s="1"/>
  <c r="N87"/>
  <c r="N84" s="1"/>
  <c r="M87"/>
  <c r="L87"/>
  <c r="L84" s="1"/>
  <c r="K87"/>
  <c r="J87"/>
  <c r="J84" s="1"/>
  <c r="I87"/>
  <c r="H87"/>
  <c r="H84" s="1"/>
  <c r="N86"/>
  <c r="N83" s="1"/>
  <c r="M86"/>
  <c r="M83" s="1"/>
  <c r="L86"/>
  <c r="L83" s="1"/>
  <c r="K86"/>
  <c r="K83" s="1"/>
  <c r="H86"/>
  <c r="H83" s="1"/>
  <c r="N85"/>
  <c r="M84"/>
  <c r="K84"/>
  <c r="I84"/>
  <c r="G82"/>
  <c r="G81"/>
  <c r="K80"/>
  <c r="G80" s="1"/>
  <c r="G79"/>
  <c r="G78"/>
  <c r="N77"/>
  <c r="N74" s="1"/>
  <c r="N71" s="1"/>
  <c r="M77"/>
  <c r="M74" s="1"/>
  <c r="M71" s="1"/>
  <c r="L77"/>
  <c r="L74" s="1"/>
  <c r="L71" s="1"/>
  <c r="K77"/>
  <c r="K74" s="1"/>
  <c r="K71" s="1"/>
  <c r="J77"/>
  <c r="I77"/>
  <c r="H77"/>
  <c r="H74" s="1"/>
  <c r="H71" s="1"/>
  <c r="N76"/>
  <c r="M76"/>
  <c r="L76"/>
  <c r="K76"/>
  <c r="K73" s="1"/>
  <c r="J76"/>
  <c r="J73" s="1"/>
  <c r="I76"/>
  <c r="H76"/>
  <c r="N75"/>
  <c r="M75"/>
  <c r="M72" s="1"/>
  <c r="L75"/>
  <c r="L72" s="1"/>
  <c r="K75"/>
  <c r="K72" s="1"/>
  <c r="J75"/>
  <c r="J72" s="1"/>
  <c r="I75"/>
  <c r="H75"/>
  <c r="J74"/>
  <c r="J71" s="1"/>
  <c r="H73"/>
  <c r="N72"/>
  <c r="H72"/>
  <c r="G64"/>
  <c r="L63"/>
  <c r="G63"/>
  <c r="G61"/>
  <c r="K60"/>
  <c r="G60" s="1"/>
  <c r="G58"/>
  <c r="N57"/>
  <c r="M57"/>
  <c r="L57"/>
  <c r="K57"/>
  <c r="J57"/>
  <c r="I57"/>
  <c r="G57" s="1"/>
  <c r="G55"/>
  <c r="K54"/>
  <c r="H54"/>
  <c r="G54" s="1"/>
  <c r="G53"/>
  <c r="G52"/>
  <c r="N51"/>
  <c r="M51"/>
  <c r="L51"/>
  <c r="K51"/>
  <c r="J51"/>
  <c r="I51"/>
  <c r="H51"/>
  <c r="G51" s="1"/>
  <c r="G50"/>
  <c r="G49"/>
  <c r="N48"/>
  <c r="M48"/>
  <c r="L48"/>
  <c r="K48"/>
  <c r="J48"/>
  <c r="I48"/>
  <c r="H48"/>
  <c r="G47"/>
  <c r="G46"/>
  <c r="N45"/>
  <c r="N42" s="1"/>
  <c r="N39" s="1"/>
  <c r="M45"/>
  <c r="L45"/>
  <c r="K45"/>
  <c r="J45"/>
  <c r="J42" s="1"/>
  <c r="J39" s="1"/>
  <c r="I45"/>
  <c r="H45"/>
  <c r="N44"/>
  <c r="M44"/>
  <c r="M41" s="1"/>
  <c r="L44"/>
  <c r="L41" s="1"/>
  <c r="K44"/>
  <c r="J44"/>
  <c r="I44"/>
  <c r="I41" s="1"/>
  <c r="H44"/>
  <c r="H41" s="1"/>
  <c r="N43"/>
  <c r="M43"/>
  <c r="L43"/>
  <c r="L40" s="1"/>
  <c r="K43"/>
  <c r="K40" s="1"/>
  <c r="J43"/>
  <c r="I43"/>
  <c r="H43"/>
  <c r="H40" s="1"/>
  <c r="N41"/>
  <c r="K41"/>
  <c r="J41"/>
  <c r="N40"/>
  <c r="M40"/>
  <c r="J40"/>
  <c r="I40"/>
  <c r="G38"/>
  <c r="G35" s="1"/>
  <c r="G37"/>
  <c r="N36"/>
  <c r="N33" s="1"/>
  <c r="N66" s="1"/>
  <c r="M36"/>
  <c r="M33" s="1"/>
  <c r="L36"/>
  <c r="K36"/>
  <c r="J36"/>
  <c r="J33" s="1"/>
  <c r="I36"/>
  <c r="I33" s="1"/>
  <c r="H36"/>
  <c r="N35"/>
  <c r="M35"/>
  <c r="L35"/>
  <c r="K35"/>
  <c r="J35"/>
  <c r="I35"/>
  <c r="H35"/>
  <c r="N34"/>
  <c r="M34"/>
  <c r="L34"/>
  <c r="K34"/>
  <c r="J34"/>
  <c r="I34"/>
  <c r="H34"/>
  <c r="H67" s="1"/>
  <c r="G34"/>
  <c r="L33"/>
  <c r="K33"/>
  <c r="H33"/>
  <c r="G27"/>
  <c r="G26"/>
  <c r="N25"/>
  <c r="M25"/>
  <c r="L25"/>
  <c r="K25"/>
  <c r="J25"/>
  <c r="I25"/>
  <c r="H25"/>
  <c r="G24"/>
  <c r="G23"/>
  <c r="N22"/>
  <c r="M22"/>
  <c r="L22"/>
  <c r="K22"/>
  <c r="J22"/>
  <c r="I22"/>
  <c r="I19" s="1"/>
  <c r="I16" s="1"/>
  <c r="I28" s="1"/>
  <c r="H22"/>
  <c r="N21"/>
  <c r="M21"/>
  <c r="L21"/>
  <c r="K21"/>
  <c r="J21"/>
  <c r="I21"/>
  <c r="H21"/>
  <c r="N20"/>
  <c r="M20"/>
  <c r="L20"/>
  <c r="K20"/>
  <c r="J20"/>
  <c r="I20"/>
  <c r="H20"/>
  <c r="G20"/>
  <c r="N18"/>
  <c r="N30" s="1"/>
  <c r="M18"/>
  <c r="M30" s="1"/>
  <c r="L18"/>
  <c r="L30" s="1"/>
  <c r="K18"/>
  <c r="K30" s="1"/>
  <c r="J18"/>
  <c r="J30" s="1"/>
  <c r="I18"/>
  <c r="I30" s="1"/>
  <c r="H18"/>
  <c r="H30" s="1"/>
  <c r="N17"/>
  <c r="N29" s="1"/>
  <c r="M17"/>
  <c r="M29" s="1"/>
  <c r="L17"/>
  <c r="L29" s="1"/>
  <c r="K17"/>
  <c r="K29" s="1"/>
  <c r="J17"/>
  <c r="J29" s="1"/>
  <c r="I17"/>
  <c r="I29" s="1"/>
  <c r="H17"/>
  <c r="H29" s="1"/>
  <c r="G17"/>
  <c r="G29" s="1"/>
  <c r="G265" l="1"/>
  <c r="I68"/>
  <c r="J147"/>
  <c r="G200"/>
  <c r="G298"/>
  <c r="G25"/>
  <c r="K67"/>
  <c r="L68"/>
  <c r="M99"/>
  <c r="M96" s="1"/>
  <c r="J150"/>
  <c r="G291"/>
  <c r="L19"/>
  <c r="L16" s="1"/>
  <c r="L28" s="1"/>
  <c r="K19"/>
  <c r="K16" s="1"/>
  <c r="K28" s="1"/>
  <c r="J67"/>
  <c r="J314" s="1"/>
  <c r="N67"/>
  <c r="K68"/>
  <c r="G77"/>
  <c r="G141"/>
  <c r="G152"/>
  <c r="M150"/>
  <c r="H297"/>
  <c r="H285"/>
  <c r="H282" s="1"/>
  <c r="L285"/>
  <c r="L282" s="1"/>
  <c r="L297" s="1"/>
  <c r="L67"/>
  <c r="M68"/>
  <c r="N147"/>
  <c r="G198"/>
  <c r="M19"/>
  <c r="M16" s="1"/>
  <c r="M28" s="1"/>
  <c r="H68"/>
  <c r="G105"/>
  <c r="G188"/>
  <c r="G185" s="1"/>
  <c r="G182" s="1"/>
  <c r="G191" s="1"/>
  <c r="H197"/>
  <c r="I67"/>
  <c r="M67"/>
  <c r="J68"/>
  <c r="N68"/>
  <c r="J86"/>
  <c r="J83" s="1"/>
  <c r="N150"/>
  <c r="G156"/>
  <c r="G163"/>
  <c r="G165"/>
  <c r="G202"/>
  <c r="H298"/>
  <c r="K297"/>
  <c r="J285"/>
  <c r="J282" s="1"/>
  <c r="J297" s="1"/>
  <c r="N285"/>
  <c r="N282" s="1"/>
  <c r="N297" s="1"/>
  <c r="G294"/>
  <c r="G197"/>
  <c r="I297"/>
  <c r="J178"/>
  <c r="K147"/>
  <c r="G201"/>
  <c r="H179"/>
  <c r="H315" s="1"/>
  <c r="M199"/>
  <c r="M196" s="1"/>
  <c r="G22"/>
  <c r="H42"/>
  <c r="H39" s="1"/>
  <c r="L42"/>
  <c r="L39" s="1"/>
  <c r="L66" s="1"/>
  <c r="G43"/>
  <c r="G40" s="1"/>
  <c r="N178"/>
  <c r="I74"/>
  <c r="G74" s="1"/>
  <c r="G71" s="1"/>
  <c r="L179"/>
  <c r="L315" s="1"/>
  <c r="G100"/>
  <c r="G97" s="1"/>
  <c r="G111"/>
  <c r="G117"/>
  <c r="L99"/>
  <c r="L96" s="1"/>
  <c r="G129"/>
  <c r="H148"/>
  <c r="H147" s="1"/>
  <c r="I149"/>
  <c r="M149"/>
  <c r="M147" s="1"/>
  <c r="G153"/>
  <c r="H172"/>
  <c r="L268"/>
  <c r="L199" s="1"/>
  <c r="L196" s="1"/>
  <c r="G269"/>
  <c r="G312"/>
  <c r="N315"/>
  <c r="J19"/>
  <c r="J16" s="1"/>
  <c r="J28" s="1"/>
  <c r="N19"/>
  <c r="N16" s="1"/>
  <c r="N28" s="1"/>
  <c r="G36"/>
  <c r="G33" s="1"/>
  <c r="G45"/>
  <c r="G44"/>
  <c r="G41" s="1"/>
  <c r="G68" s="1"/>
  <c r="K42"/>
  <c r="K39" s="1"/>
  <c r="K66" s="1"/>
  <c r="G75"/>
  <c r="G72" s="1"/>
  <c r="G89"/>
  <c r="G87"/>
  <c r="G84" s="1"/>
  <c r="G101"/>
  <c r="G98" s="1"/>
  <c r="G114"/>
  <c r="H126"/>
  <c r="H123" s="1"/>
  <c r="G138"/>
  <c r="K126"/>
  <c r="K123" s="1"/>
  <c r="I150"/>
  <c r="G174"/>
  <c r="K268"/>
  <c r="K199" s="1"/>
  <c r="K196" s="1"/>
  <c r="G270"/>
  <c r="J66"/>
  <c r="M42"/>
  <c r="M39" s="1"/>
  <c r="K178"/>
  <c r="K314" s="1"/>
  <c r="I126"/>
  <c r="I123" s="1"/>
  <c r="M126"/>
  <c r="M123" s="1"/>
  <c r="I268"/>
  <c r="I199" s="1"/>
  <c r="I196" s="1"/>
  <c r="N314"/>
  <c r="H19"/>
  <c r="H16" s="1"/>
  <c r="H28" s="1"/>
  <c r="G21"/>
  <c r="G18" s="1"/>
  <c r="G30" s="1"/>
  <c r="G67"/>
  <c r="L148"/>
  <c r="L147" s="1"/>
  <c r="J179"/>
  <c r="J315" s="1"/>
  <c r="G76"/>
  <c r="G73" s="1"/>
  <c r="G93"/>
  <c r="G102"/>
  <c r="K99"/>
  <c r="K96" s="1"/>
  <c r="J99"/>
  <c r="J96" s="1"/>
  <c r="N99"/>
  <c r="N96" s="1"/>
  <c r="J126"/>
  <c r="J123" s="1"/>
  <c r="N126"/>
  <c r="N123" s="1"/>
  <c r="G135"/>
  <c r="I147"/>
  <c r="G151"/>
  <c r="G160"/>
  <c r="I171"/>
  <c r="G171" s="1"/>
  <c r="G172"/>
  <c r="H185"/>
  <c r="H182" s="1"/>
  <c r="H191" s="1"/>
  <c r="J268"/>
  <c r="J199" s="1"/>
  <c r="J196" s="1"/>
  <c r="N268"/>
  <c r="N199" s="1"/>
  <c r="N196" s="1"/>
  <c r="H268"/>
  <c r="H199" s="1"/>
  <c r="G256"/>
  <c r="G288"/>
  <c r="G311"/>
  <c r="G19"/>
  <c r="G16" s="1"/>
  <c r="G28" s="1"/>
  <c r="M314"/>
  <c r="M178"/>
  <c r="G86"/>
  <c r="G83" s="1"/>
  <c r="K179"/>
  <c r="K315" s="1"/>
  <c r="H66"/>
  <c r="M66"/>
  <c r="G285"/>
  <c r="G282" s="1"/>
  <c r="G297" s="1"/>
  <c r="I42"/>
  <c r="I39" s="1"/>
  <c r="I66" s="1"/>
  <c r="G48"/>
  <c r="G42" s="1"/>
  <c r="G39" s="1"/>
  <c r="G66" s="1"/>
  <c r="I72"/>
  <c r="I73"/>
  <c r="I97"/>
  <c r="I98"/>
  <c r="H99"/>
  <c r="I159"/>
  <c r="G159" s="1"/>
  <c r="I179"/>
  <c r="I315" s="1"/>
  <c r="G305"/>
  <c r="I127"/>
  <c r="I124" s="1"/>
  <c r="I169"/>
  <c r="K313" l="1"/>
  <c r="L177"/>
  <c r="L313" s="1"/>
  <c r="N177"/>
  <c r="N313" s="1"/>
  <c r="K177"/>
  <c r="G150"/>
  <c r="I71"/>
  <c r="I177" s="1"/>
  <c r="J177"/>
  <c r="J313" s="1"/>
  <c r="G148"/>
  <c r="L178"/>
  <c r="L314" s="1"/>
  <c r="M313"/>
  <c r="M177"/>
  <c r="G126"/>
  <c r="G123" s="1"/>
  <c r="H178"/>
  <c r="H314" s="1"/>
  <c r="I313"/>
  <c r="G268"/>
  <c r="G147"/>
  <c r="G149"/>
  <c r="M179"/>
  <c r="M315" s="1"/>
  <c r="G169"/>
  <c r="I168"/>
  <c r="G168" s="1"/>
  <c r="H196"/>
  <c r="G196" s="1"/>
  <c r="G199"/>
  <c r="G127"/>
  <c r="G124" s="1"/>
  <c r="G99"/>
  <c r="G96" s="1"/>
  <c r="H96"/>
  <c r="H177" s="1"/>
  <c r="G177" s="1"/>
  <c r="G313" s="1"/>
  <c r="I178"/>
  <c r="H313" l="1"/>
  <c r="G179"/>
  <c r="G315" s="1"/>
  <c r="I314"/>
  <c r="G178"/>
  <c r="G314" s="1"/>
</calcChain>
</file>

<file path=xl/sharedStrings.xml><?xml version="1.0" encoding="utf-8"?>
<sst xmlns="http://schemas.openxmlformats.org/spreadsheetml/2006/main" count="1326" uniqueCount="193">
  <si>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</si>
  <si>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</si>
  <si>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</si>
  <si>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</si>
  <si>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</si>
  <si>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</si>
  <si>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</si>
  <si>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</si>
  <si>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</si>
  <si>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</si>
  <si>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</si>
  <si>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</si>
  <si>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</si>
  <si>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</si>
  <si>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</si>
  <si>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</si>
  <si>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</si>
  <si>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</si>
  <si>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</si>
  <si>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</si>
  <si>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</si>
  <si>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</si>
  <si>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</si>
  <si>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</si>
  <si>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</si>
  <si>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</si>
  <si>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</si>
  <si>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</si>
  <si>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</si>
  <si>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</si>
  <si>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</si>
  <si>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</si>
  <si>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</si>
  <si>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</si>
  <si>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</si>
  <si>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</si>
  <si>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</si>
  <si>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</si>
  <si>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</si>
  <si>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</si>
  <si>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</si>
  <si>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</si>
  <si>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</si>
  <si>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</si>
  <si>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</si>
  <si>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</si>
  <si>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</si>
  <si>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</si>
  <si>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</si>
  <si>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</si>
  <si>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</si>
  <si>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</si>
  <si>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</si>
  <si>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</si>
  <si>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</si>
  <si>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</si>
  <si>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</si>
  <si>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</si>
  <si>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</si>
  <si>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</si>
  <si>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</si>
  <si>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</si>
  <si>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</si>
  <si>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</si>
  <si>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</si>
  <si>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</si>
  <si>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</si>
  <si>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</si>
  <si>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</si>
  <si>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</si>
  <si>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</si>
  <si>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</si>
  <si>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</si>
  <si>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</si>
  <si>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</si>
  <si>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</si>
  <si>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</si>
  <si>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</si>
  <si>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</si>
  <si>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</si>
  <si>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</si>
  <si>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</si>
  <si>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</si>
  <si>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</si>
  <si>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</si>
  <si>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</si>
  <si>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</si>
  <si>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</si>
  <si>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</si>
  <si>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</si>
  <si>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</si>
  <si>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</si>
  <si>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</si>
  <si>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</si>
  <si>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</si>
  <si>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</si>
  <si>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</si>
  <si>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</si>
  <si>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</si>
  <si>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</si>
  <si>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</si>
  <si>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</si>
  <si>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</si>
  <si>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</si>
  <si>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</si>
  <si>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</si>
  <si>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</si>
  <si>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</si>
  <si>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</si>
  <si>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</si>
  <si>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</si>
  <si>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</si>
  <si>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</si>
  <si>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</si>
  <si>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</si>
  <si>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</si>
  <si>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</si>
  <si>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</si>
  <si>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</si>
  <si>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</si>
  <si>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</si>
  <si>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</si>
  <si>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</si>
  <si>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</si>
  <si>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</si>
  <si>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</si>
  <si>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</si>
  <si>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</si>
  <si>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</si>
  <si>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</si>
  <si>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</si>
  <si>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</si>
  <si>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</si>
  <si>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</si>
  <si>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</si>
  <si>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</si>
  <si>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r>
      <rPr>
        <b/>
        <sz val="9"/>
        <color theme="1"/>
        <rFont val="Times New Roman"/>
        <family val="1"/>
        <charset val="204"/>
      </rPr>
      <t>Цель муниципальной програмы: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</si>
  <si>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color theme="1"/>
        <rFont val="Times New Roman"/>
        <family val="1"/>
        <charset val="204"/>
      </rPr>
      <t>Задачи муниципальной программы:</t>
    </r>
    <r>
      <rPr>
        <sz val="9"/>
        <color theme="1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</si>
  <si>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</si>
  <si>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</si>
  <si>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</si>
  <si>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</si>
  <si>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</si>
  <si>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</si>
  <si>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</si>
  <si>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</si>
  <si>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</si>
  <si>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</si>
  <si>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</si>
  <si>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</si>
  <si>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</si>
  <si>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</si>
  <si>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</si>
  <si>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</si>
  <si>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color theme="1"/>
        <rFont val="Times New Roman"/>
        <family val="1"/>
        <charset val="204"/>
      </rPr>
      <t>.</t>
    </r>
    <r>
      <rPr>
        <sz val="9"/>
        <color theme="1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</si>
  <si>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</si>
  <si>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</si>
  <si>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</si>
  <si>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</si>
  <si>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r>
      <t xml:space="preserve">Задача 7                </t>
    </r>
    <r>
      <rPr>
        <sz val="9"/>
        <color theme="1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</si>
  <si>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Формирование муниципального жилого фонда</t>
    </r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</si>
  <si>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</si>
  <si>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</si>
  <si>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</si>
  <si>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</si>
  <si>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</si>
  <si>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</si>
  <si>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</si>
  <si>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</si>
  <si>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</si>
  <si>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r>
      <t xml:space="preserve">100*                </t>
    </r>
    <r>
      <rPr>
        <sz val="7"/>
        <color theme="1"/>
        <rFont val="Times New Roman"/>
        <family val="1"/>
        <charset val="204"/>
      </rPr>
      <t xml:space="preserve">   (* - значение равно 5 единицам) </t>
    </r>
  </si>
  <si>
    <t>Строительство новых участков системы водоснабжения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</si>
  <si>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</si>
  <si>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</si>
  <si>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</si>
  <si>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</si>
  <si>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</si>
  <si>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количество граждан предоставляемым жилые помещения по договорам социального найма или договорам найма жилых помещений государственного или муниципального жилищного фонда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</si>
  <si>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</si>
  <si>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</si>
  <si>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</si>
  <si>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</si>
  <si>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</si>
  <si>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</si>
  <si>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</si>
  <si>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r>
      <t xml:space="preserve">Цель подпрограммы </t>
    </r>
    <r>
      <rPr>
        <sz val="9"/>
        <color theme="1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</si>
  <si>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</si>
  <si>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</si>
  <si>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</si>
  <si>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</si>
  <si>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Приложение</t>
  </si>
  <si>
    <t>к постановлению № 65 от 22.09.2023</t>
  </si>
  <si>
    <t>Ремонт автомобильных дорог по ул. Комсомольская и ул.Черниговская (от ул.Ленина до ул.Победы) в р.п. Полтавка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</si>
</sst>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0" fillId="2" borderId="1" xfId="0" applyFill="1" applyBorder="1"/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2" fontId="13" fillId="2" borderId="1" xfId="0" applyNumberFormat="1" applyFont="1" applyFill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2" fontId="0" fillId="0" borderId="1" xfId="0" applyNumberFormat="1" applyBorder="1"/>
    <xf numFmtId="0" fontId="0" fillId="2" borderId="1" xfId="0" applyFont="1" applyFill="1" applyBorder="1"/>
    <xf numFmtId="0" fontId="0" fillId="2" borderId="4" xfId="0" applyFont="1" applyFill="1" applyBorder="1"/>
    <xf numFmtId="2" fontId="1" fillId="2" borderId="1" xfId="0" applyNumberFormat="1" applyFont="1" applyFill="1" applyBorder="1" applyAlignment="1">
      <alignment horizontal="right"/>
    </xf>
    <xf numFmtId="0" fontId="0" fillId="2" borderId="0" xfId="0" applyFont="1" applyFill="1" applyBorder="1"/>
    <xf numFmtId="0" fontId="0" fillId="2" borderId="7" xfId="0" applyFont="1" applyFill="1" applyBorder="1"/>
    <xf numFmtId="0" fontId="0" fillId="2" borderId="0" xfId="0" applyFont="1" applyFill="1"/>
    <xf numFmtId="0" fontId="10" fillId="0" borderId="1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 shrinkToFit="1"/>
    </xf>
    <xf numFmtId="0" fontId="15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16" fillId="2" borderId="1" xfId="0" applyNumberFormat="1" applyFont="1" applyFill="1" applyBorder="1"/>
    <xf numFmtId="2" fontId="5" fillId="0" borderId="1" xfId="0" applyNumberFormat="1" applyFont="1" applyBorder="1"/>
    <xf numFmtId="0" fontId="18" fillId="2" borderId="0" xfId="0" applyFont="1" applyFill="1" applyAlignment="1"/>
    <xf numFmtId="0" fontId="17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0" fillId="2" borderId="1" xfId="0" applyFill="1" applyBorder="1" applyAlignment="1"/>
    <xf numFmtId="0" fontId="9" fillId="3" borderId="5" xfId="0" applyFont="1" applyFill="1" applyBorder="1" applyAlignment="1">
      <alignment vertical="top" wrapText="1" shrinkToFit="1"/>
    </xf>
    <xf numFmtId="0" fontId="9" fillId="3" borderId="6" xfId="0" applyFont="1" applyFill="1" applyBorder="1" applyAlignment="1">
      <alignment vertical="top" wrapText="1" shrinkToFit="1"/>
    </xf>
    <xf numFmtId="0" fontId="9" fillId="3" borderId="7" xfId="0" applyFont="1" applyFill="1" applyBorder="1" applyAlignment="1">
      <alignment vertical="top" wrapText="1" shrinkToFi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/>
    <xf numFmtId="0" fontId="5" fillId="2" borderId="1" xfId="0" applyFont="1" applyFill="1" applyBorder="1"/>
    <xf numFmtId="0" fontId="3" fillId="0" borderId="0" xfId="0" applyFont="1" applyAlignment="1">
      <alignment horizontal="right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0" fontId="7" fillId="2" borderId="8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top" wrapText="1" shrinkToFit="1"/>
    </xf>
    <xf numFmtId="0" fontId="7" fillId="2" borderId="12" xfId="0" applyFont="1" applyFill="1" applyBorder="1" applyAlignment="1">
      <alignment horizontal="center" vertical="top" wrapText="1" shrinkToFit="1"/>
    </xf>
    <xf numFmtId="0" fontId="7" fillId="2" borderId="15" xfId="0" applyFont="1" applyFill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2" fillId="0" borderId="14" xfId="0" applyFont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5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2" fontId="10" fillId="2" borderId="5" xfId="0" applyNumberFormat="1" applyFont="1" applyFill="1" applyBorder="1" applyAlignment="1">
      <alignment horizontal="center" wrapText="1"/>
    </xf>
    <xf numFmtId="2" fontId="10" fillId="2" borderId="6" xfId="0" applyNumberFormat="1" applyFont="1" applyFill="1" applyBorder="1" applyAlignment="1">
      <alignment horizontal="center" wrapText="1"/>
    </xf>
    <xf numFmtId="2" fontId="10" fillId="2" borderId="7" xfId="0" applyNumberFormat="1" applyFont="1" applyFill="1" applyBorder="1" applyAlignment="1">
      <alignment horizontal="center" wrapText="1"/>
    </xf>
    <xf numFmtId="2" fontId="10" fillId="2" borderId="5" xfId="0" applyNumberFormat="1" applyFont="1" applyFill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2" borderId="10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17"/>
  <sheetViews>
    <sheetView tabSelected="1" zoomScaleNormal="100" workbookViewId="0">
      <selection activeCell="Y7" sqref="A7:XFD317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8" hidden="1" customWidth="1"/>
    <col min="9" max="9" width="11.42578125" style="8" customWidth="1"/>
    <col min="10" max="10" width="12.85546875" style="8" customWidth="1"/>
    <col min="11" max="12" width="11.42578125" style="8" customWidth="1"/>
    <col min="13" max="13" width="12" style="8" customWidth="1"/>
    <col min="14" max="14" width="11.5703125" style="8" customWidth="1"/>
    <col min="15" max="15" width="9" customWidth="1"/>
    <col min="16" max="16" width="4.5703125" customWidth="1"/>
    <col min="17" max="17" width="4.7109375" style="22" customWidth="1"/>
    <col min="18" max="18" width="4.7109375" style="22" hidden="1" customWidth="1"/>
    <col min="19" max="19" width="5.85546875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</cols>
  <sheetData>
    <row r="1" spans="1:24" ht="15.75">
      <c r="A1" s="78" t="s">
        <v>190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</row>
    <row r="2" spans="1:24" ht="15.75">
      <c r="A2" s="78" t="s">
        <v>191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</row>
    <row r="3" spans="1:24" ht="15.75">
      <c r="A3" s="219" t="s">
        <v>20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</row>
    <row r="4" spans="1:24" ht="15.75">
      <c r="A4" s="219" t="s">
        <v>21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</row>
    <row r="5" spans="1:24" ht="15.75">
      <c r="A5" s="220" t="s">
        <v>76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</row>
    <row r="6" spans="1:24" ht="14.25" customHeight="1">
      <c r="A6" s="3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</row>
    <row r="7" spans="1:24" ht="31.5" customHeight="1">
      <c r="A7" s="191" t="s">
        <v>0</v>
      </c>
      <c r="B7" s="191" t="s">
        <v>1</v>
      </c>
      <c r="C7" s="194" t="s">
        <v>2</v>
      </c>
      <c r="D7" s="195"/>
      <c r="E7" s="196" t="s">
        <v>164</v>
      </c>
      <c r="F7" s="199" t="s">
        <v>5</v>
      </c>
      <c r="G7" s="200"/>
      <c r="H7" s="200"/>
      <c r="I7" s="200"/>
      <c r="J7" s="200"/>
      <c r="K7" s="200"/>
      <c r="L7" s="200"/>
      <c r="M7" s="200"/>
      <c r="N7" s="201"/>
      <c r="O7" s="199" t="s">
        <v>11</v>
      </c>
      <c r="P7" s="200"/>
      <c r="Q7" s="200"/>
      <c r="R7" s="200"/>
      <c r="S7" s="200"/>
      <c r="T7" s="200"/>
      <c r="U7" s="200"/>
      <c r="V7" s="200"/>
      <c r="W7" s="200"/>
      <c r="X7" s="201"/>
    </row>
    <row r="8" spans="1:24" ht="15" customHeight="1">
      <c r="A8" s="192"/>
      <c r="B8" s="192"/>
      <c r="C8" s="202" t="s">
        <v>3</v>
      </c>
      <c r="D8" s="202" t="s">
        <v>4</v>
      </c>
      <c r="E8" s="197"/>
      <c r="F8" s="191" t="s">
        <v>6</v>
      </c>
      <c r="G8" s="199" t="s">
        <v>8</v>
      </c>
      <c r="H8" s="200"/>
      <c r="I8" s="200"/>
      <c r="J8" s="200"/>
      <c r="K8" s="200"/>
      <c r="L8" s="200"/>
      <c r="M8" s="200"/>
      <c r="N8" s="201"/>
      <c r="O8" s="191" t="s">
        <v>9</v>
      </c>
      <c r="P8" s="205" t="s">
        <v>10</v>
      </c>
      <c r="Q8" s="199" t="s">
        <v>12</v>
      </c>
      <c r="R8" s="200"/>
      <c r="S8" s="200"/>
      <c r="T8" s="200"/>
      <c r="U8" s="200"/>
      <c r="V8" s="200"/>
      <c r="W8" s="200"/>
      <c r="X8" s="201"/>
    </row>
    <row r="9" spans="1:24" ht="30" customHeight="1">
      <c r="A9" s="192"/>
      <c r="B9" s="192"/>
      <c r="C9" s="203"/>
      <c r="D9" s="203"/>
      <c r="E9" s="197"/>
      <c r="F9" s="192"/>
      <c r="G9" s="191" t="s">
        <v>7</v>
      </c>
      <c r="H9" s="199" t="s">
        <v>165</v>
      </c>
      <c r="I9" s="200"/>
      <c r="J9" s="200"/>
      <c r="K9" s="200"/>
      <c r="L9" s="200"/>
      <c r="M9" s="200"/>
      <c r="N9" s="201"/>
      <c r="O9" s="192"/>
      <c r="P9" s="206"/>
      <c r="Q9" s="202" t="s">
        <v>7</v>
      </c>
      <c r="R9" s="199" t="s">
        <v>165</v>
      </c>
      <c r="S9" s="200"/>
      <c r="T9" s="200"/>
      <c r="U9" s="200"/>
      <c r="V9" s="200"/>
      <c r="W9" s="200"/>
      <c r="X9" s="201"/>
    </row>
    <row r="10" spans="1:24" ht="56.25" customHeight="1">
      <c r="A10" s="193"/>
      <c r="B10" s="193"/>
      <c r="C10" s="204"/>
      <c r="D10" s="204"/>
      <c r="E10" s="198"/>
      <c r="F10" s="193"/>
      <c r="G10" s="193"/>
      <c r="H10" s="5">
        <v>2019</v>
      </c>
      <c r="I10" s="5">
        <v>2020</v>
      </c>
      <c r="J10" s="5">
        <v>2021</v>
      </c>
      <c r="K10" s="5">
        <v>2022</v>
      </c>
      <c r="L10" s="58">
        <v>2023</v>
      </c>
      <c r="M10" s="5">
        <v>2024</v>
      </c>
      <c r="N10" s="5">
        <v>2025</v>
      </c>
      <c r="O10" s="193"/>
      <c r="P10" s="207"/>
      <c r="Q10" s="204"/>
      <c r="R10" s="55">
        <v>2019</v>
      </c>
      <c r="S10" s="25">
        <v>2020</v>
      </c>
      <c r="T10" s="25">
        <v>2021</v>
      </c>
      <c r="U10" s="25">
        <v>2022</v>
      </c>
      <c r="V10" s="25">
        <v>2023</v>
      </c>
      <c r="W10" s="25">
        <v>2024</v>
      </c>
      <c r="X10" s="25">
        <v>2025</v>
      </c>
    </row>
    <row r="11" spans="1:24">
      <c r="A11" s="20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0">
        <v>7</v>
      </c>
      <c r="H11" s="21">
        <v>8</v>
      </c>
      <c r="I11" s="21">
        <v>8</v>
      </c>
      <c r="J11" s="21">
        <v>9</v>
      </c>
      <c r="K11" s="21">
        <v>10</v>
      </c>
      <c r="L11" s="59">
        <v>11</v>
      </c>
      <c r="M11" s="26">
        <v>12</v>
      </c>
      <c r="N11" s="26">
        <v>13</v>
      </c>
      <c r="O11" s="20">
        <v>14</v>
      </c>
      <c r="P11" s="20">
        <v>15</v>
      </c>
      <c r="Q11" s="20">
        <v>16</v>
      </c>
      <c r="R11" s="20">
        <v>17</v>
      </c>
      <c r="S11" s="20">
        <v>17</v>
      </c>
      <c r="T11" s="20">
        <v>18</v>
      </c>
      <c r="U11" s="20">
        <v>19</v>
      </c>
      <c r="V11" s="20">
        <v>20</v>
      </c>
      <c r="W11" s="20">
        <v>21</v>
      </c>
      <c r="X11" s="20">
        <v>22</v>
      </c>
    </row>
    <row r="12" spans="1:24" ht="183" customHeight="1">
      <c r="A12" s="177" t="s">
        <v>136</v>
      </c>
      <c r="B12" s="178"/>
      <c r="C12" s="10">
        <v>2020</v>
      </c>
      <c r="D12" s="10">
        <v>2025</v>
      </c>
      <c r="E12" s="60" t="s">
        <v>13</v>
      </c>
      <c r="F12" s="60" t="s">
        <v>13</v>
      </c>
      <c r="G12" s="60" t="s">
        <v>13</v>
      </c>
      <c r="H12" s="61" t="s">
        <v>13</v>
      </c>
      <c r="I12" s="61" t="s">
        <v>13</v>
      </c>
      <c r="J12" s="61" t="s">
        <v>13</v>
      </c>
      <c r="K12" s="61" t="s">
        <v>13</v>
      </c>
      <c r="L12" s="62" t="s">
        <v>13</v>
      </c>
      <c r="M12" s="61" t="s">
        <v>13</v>
      </c>
      <c r="N12" s="61" t="s">
        <v>13</v>
      </c>
      <c r="O12" s="63" t="s">
        <v>13</v>
      </c>
      <c r="P12" s="60" t="s">
        <v>13</v>
      </c>
      <c r="Q12" s="60" t="s">
        <v>13</v>
      </c>
      <c r="R12" s="60" t="s">
        <v>13</v>
      </c>
      <c r="S12" s="60" t="s">
        <v>13</v>
      </c>
      <c r="T12" s="60" t="s">
        <v>13</v>
      </c>
      <c r="U12" s="60" t="s">
        <v>13</v>
      </c>
      <c r="V12" s="60" t="s">
        <v>13</v>
      </c>
      <c r="W12" s="60" t="s">
        <v>13</v>
      </c>
      <c r="X12" s="60" t="s">
        <v>13</v>
      </c>
    </row>
    <row r="13" spans="1:24" ht="285.75" customHeight="1">
      <c r="A13" s="177" t="s">
        <v>137</v>
      </c>
      <c r="B13" s="178"/>
      <c r="C13" s="10">
        <v>2020</v>
      </c>
      <c r="D13" s="10">
        <v>2025</v>
      </c>
      <c r="E13" s="60" t="s">
        <v>13</v>
      </c>
      <c r="F13" s="60" t="s">
        <v>13</v>
      </c>
      <c r="G13" s="60" t="s">
        <v>13</v>
      </c>
      <c r="H13" s="61" t="s">
        <v>13</v>
      </c>
      <c r="I13" s="61" t="s">
        <v>13</v>
      </c>
      <c r="J13" s="61" t="s">
        <v>13</v>
      </c>
      <c r="K13" s="61" t="s">
        <v>13</v>
      </c>
      <c r="L13" s="62" t="s">
        <v>13</v>
      </c>
      <c r="M13" s="61" t="s">
        <v>13</v>
      </c>
      <c r="N13" s="61" t="s">
        <v>13</v>
      </c>
      <c r="O13" s="63" t="s">
        <v>13</v>
      </c>
      <c r="P13" s="60" t="s">
        <v>13</v>
      </c>
      <c r="Q13" s="60" t="s">
        <v>13</v>
      </c>
      <c r="R13" s="60" t="s">
        <v>13</v>
      </c>
      <c r="S13" s="60" t="s">
        <v>13</v>
      </c>
      <c r="T13" s="60" t="s">
        <v>13</v>
      </c>
      <c r="U13" s="60" t="s">
        <v>13</v>
      </c>
      <c r="V13" s="60" t="s">
        <v>13</v>
      </c>
      <c r="W13" s="60" t="s">
        <v>13</v>
      </c>
      <c r="X13" s="60" t="s">
        <v>13</v>
      </c>
    </row>
    <row r="14" spans="1:24" ht="71.25" customHeight="1">
      <c r="A14" s="182" t="s">
        <v>166</v>
      </c>
      <c r="B14" s="183"/>
      <c r="C14" s="10">
        <v>2020</v>
      </c>
      <c r="D14" s="10">
        <v>2025</v>
      </c>
      <c r="E14" s="60" t="s">
        <v>13</v>
      </c>
      <c r="F14" s="60" t="s">
        <v>13</v>
      </c>
      <c r="G14" s="60" t="s">
        <v>13</v>
      </c>
      <c r="H14" s="61" t="s">
        <v>13</v>
      </c>
      <c r="I14" s="61" t="s">
        <v>13</v>
      </c>
      <c r="J14" s="61" t="s">
        <v>13</v>
      </c>
      <c r="K14" s="61" t="s">
        <v>13</v>
      </c>
      <c r="L14" s="62" t="s">
        <v>13</v>
      </c>
      <c r="M14" s="61" t="s">
        <v>13</v>
      </c>
      <c r="N14" s="61" t="s">
        <v>13</v>
      </c>
      <c r="O14" s="63" t="s">
        <v>13</v>
      </c>
      <c r="P14" s="60" t="s">
        <v>13</v>
      </c>
      <c r="Q14" s="60" t="s">
        <v>13</v>
      </c>
      <c r="R14" s="60" t="s">
        <v>13</v>
      </c>
      <c r="S14" s="60" t="s">
        <v>13</v>
      </c>
      <c r="T14" s="60" t="s">
        <v>13</v>
      </c>
      <c r="U14" s="60" t="s">
        <v>13</v>
      </c>
      <c r="V14" s="60" t="s">
        <v>13</v>
      </c>
      <c r="W14" s="60" t="s">
        <v>13</v>
      </c>
      <c r="X14" s="60" t="s">
        <v>13</v>
      </c>
    </row>
    <row r="15" spans="1:24" ht="39" customHeight="1">
      <c r="A15" s="177" t="s">
        <v>22</v>
      </c>
      <c r="B15" s="178"/>
      <c r="C15" s="10">
        <v>2020</v>
      </c>
      <c r="D15" s="10">
        <v>2025</v>
      </c>
      <c r="E15" s="60" t="s">
        <v>13</v>
      </c>
      <c r="F15" s="60" t="s">
        <v>13</v>
      </c>
      <c r="G15" s="60" t="s">
        <v>13</v>
      </c>
      <c r="H15" s="61" t="s">
        <v>13</v>
      </c>
      <c r="I15" s="61" t="s">
        <v>13</v>
      </c>
      <c r="J15" s="61" t="s">
        <v>13</v>
      </c>
      <c r="K15" s="61" t="s">
        <v>13</v>
      </c>
      <c r="L15" s="62" t="s">
        <v>13</v>
      </c>
      <c r="M15" s="61" t="s">
        <v>13</v>
      </c>
      <c r="N15" s="61" t="s">
        <v>13</v>
      </c>
      <c r="O15" s="63" t="s">
        <v>13</v>
      </c>
      <c r="P15" s="60" t="s">
        <v>13</v>
      </c>
      <c r="Q15" s="60" t="s">
        <v>13</v>
      </c>
      <c r="R15" s="60" t="s">
        <v>13</v>
      </c>
      <c r="S15" s="60" t="s">
        <v>13</v>
      </c>
      <c r="T15" s="60" t="s">
        <v>13</v>
      </c>
      <c r="U15" s="60" t="s">
        <v>13</v>
      </c>
      <c r="V15" s="60" t="s">
        <v>13</v>
      </c>
      <c r="W15" s="60" t="s">
        <v>13</v>
      </c>
      <c r="X15" s="60" t="s">
        <v>13</v>
      </c>
    </row>
    <row r="16" spans="1:24" ht="26.25" customHeight="1">
      <c r="A16" s="123"/>
      <c r="B16" s="150" t="s">
        <v>41</v>
      </c>
      <c r="C16" s="123">
        <v>2020</v>
      </c>
      <c r="D16" s="123">
        <v>2025</v>
      </c>
      <c r="E16" s="141" t="s">
        <v>14</v>
      </c>
      <c r="F16" s="11" t="s">
        <v>15</v>
      </c>
      <c r="G16" s="4">
        <f>G19</f>
        <v>2552863.0600000005</v>
      </c>
      <c r="H16" s="7">
        <f t="shared" ref="H16:J18" si="0">H19</f>
        <v>0</v>
      </c>
      <c r="I16" s="7">
        <f t="shared" si="0"/>
        <v>606498.53</v>
      </c>
      <c r="J16" s="7">
        <f t="shared" si="0"/>
        <v>821738.66</v>
      </c>
      <c r="K16" s="7">
        <f>K19</f>
        <v>794290.67</v>
      </c>
      <c r="L16" s="9">
        <f t="shared" ref="L16:N18" si="1">L19</f>
        <v>124098.4</v>
      </c>
      <c r="M16" s="7">
        <f t="shared" si="1"/>
        <v>103118.39999999999</v>
      </c>
      <c r="N16" s="7">
        <f t="shared" si="1"/>
        <v>103118.39999999999</v>
      </c>
      <c r="O16" s="123" t="s">
        <v>13</v>
      </c>
      <c r="P16" s="123" t="s">
        <v>13</v>
      </c>
      <c r="Q16" s="123" t="s">
        <v>13</v>
      </c>
      <c r="R16" s="123" t="s">
        <v>13</v>
      </c>
      <c r="S16" s="123" t="s">
        <v>13</v>
      </c>
      <c r="T16" s="123" t="s">
        <v>13</v>
      </c>
      <c r="U16" s="123" t="s">
        <v>13</v>
      </c>
      <c r="V16" s="123" t="s">
        <v>13</v>
      </c>
      <c r="W16" s="123" t="s">
        <v>13</v>
      </c>
      <c r="X16" s="123" t="s">
        <v>13</v>
      </c>
    </row>
    <row r="17" spans="1:24" ht="82.5" customHeight="1">
      <c r="A17" s="124"/>
      <c r="B17" s="151"/>
      <c r="C17" s="124"/>
      <c r="D17" s="124"/>
      <c r="E17" s="142"/>
      <c r="F17" s="11" t="s">
        <v>16</v>
      </c>
      <c r="G17" s="4">
        <f>G20</f>
        <v>1606171.0000000002</v>
      </c>
      <c r="H17" s="7">
        <f t="shared" si="0"/>
        <v>0</v>
      </c>
      <c r="I17" s="7">
        <f t="shared" si="0"/>
        <v>288798.53000000003</v>
      </c>
      <c r="J17" s="7">
        <f t="shared" si="0"/>
        <v>499266.93</v>
      </c>
      <c r="K17" s="7">
        <f>K20</f>
        <v>508750.34</v>
      </c>
      <c r="L17" s="9">
        <f t="shared" si="1"/>
        <v>103118.39999999999</v>
      </c>
      <c r="M17" s="7">
        <f t="shared" si="1"/>
        <v>103118.39999999999</v>
      </c>
      <c r="N17" s="7">
        <f t="shared" si="1"/>
        <v>103118.39999999999</v>
      </c>
      <c r="O17" s="124"/>
      <c r="P17" s="124"/>
      <c r="Q17" s="124"/>
      <c r="R17" s="124"/>
      <c r="S17" s="124"/>
      <c r="T17" s="124"/>
      <c r="U17" s="124"/>
      <c r="V17" s="124"/>
      <c r="W17" s="124"/>
      <c r="X17" s="124"/>
    </row>
    <row r="18" spans="1:24" ht="37.5" customHeight="1">
      <c r="A18" s="125"/>
      <c r="B18" s="152"/>
      <c r="C18" s="125"/>
      <c r="D18" s="125"/>
      <c r="E18" s="143"/>
      <c r="F18" s="11" t="s">
        <v>17</v>
      </c>
      <c r="G18" s="4">
        <f>G21</f>
        <v>946692.06</v>
      </c>
      <c r="H18" s="7">
        <f t="shared" si="0"/>
        <v>0</v>
      </c>
      <c r="I18" s="7">
        <f t="shared" si="0"/>
        <v>317700</v>
      </c>
      <c r="J18" s="7">
        <f t="shared" si="0"/>
        <v>322471.73</v>
      </c>
      <c r="K18" s="7">
        <f>K21</f>
        <v>285540.33</v>
      </c>
      <c r="L18" s="9">
        <f>L21</f>
        <v>20980</v>
      </c>
      <c r="M18" s="7">
        <f t="shared" si="1"/>
        <v>0</v>
      </c>
      <c r="N18" s="7">
        <f t="shared" si="1"/>
        <v>0</v>
      </c>
      <c r="O18" s="125"/>
      <c r="P18" s="125"/>
      <c r="Q18" s="125"/>
      <c r="R18" s="125"/>
      <c r="S18" s="125"/>
      <c r="T18" s="125"/>
      <c r="U18" s="125"/>
      <c r="V18" s="125"/>
      <c r="W18" s="125"/>
      <c r="X18" s="125"/>
    </row>
    <row r="19" spans="1:24" ht="29.25" customHeight="1">
      <c r="A19" s="123"/>
      <c r="B19" s="150" t="s">
        <v>42</v>
      </c>
      <c r="C19" s="123">
        <v>2020</v>
      </c>
      <c r="D19" s="123">
        <v>2025</v>
      </c>
      <c r="E19" s="141" t="s">
        <v>14</v>
      </c>
      <c r="F19" s="11" t="s">
        <v>15</v>
      </c>
      <c r="G19" s="4">
        <f>G22+G25</f>
        <v>2552863.0600000005</v>
      </c>
      <c r="H19" s="7">
        <f t="shared" ref="H19:J21" si="2">H22+H25</f>
        <v>0</v>
      </c>
      <c r="I19" s="7">
        <f t="shared" si="2"/>
        <v>606498.53</v>
      </c>
      <c r="J19" s="7">
        <f>J22+J25</f>
        <v>821738.66</v>
      </c>
      <c r="K19" s="7">
        <f>K22+K25</f>
        <v>794290.67</v>
      </c>
      <c r="L19" s="9">
        <f t="shared" ref="L19:N21" si="3">L22+L25</f>
        <v>124098.4</v>
      </c>
      <c r="M19" s="7">
        <f t="shared" si="3"/>
        <v>103118.39999999999</v>
      </c>
      <c r="N19" s="7">
        <f t="shared" si="3"/>
        <v>103118.39999999999</v>
      </c>
      <c r="O19" s="123" t="s">
        <v>13</v>
      </c>
      <c r="P19" s="123" t="s">
        <v>13</v>
      </c>
      <c r="Q19" s="123" t="s">
        <v>13</v>
      </c>
      <c r="R19" s="123" t="s">
        <v>13</v>
      </c>
      <c r="S19" s="123" t="s">
        <v>13</v>
      </c>
      <c r="T19" s="123" t="s">
        <v>13</v>
      </c>
      <c r="U19" s="123" t="s">
        <v>13</v>
      </c>
      <c r="V19" s="123" t="s">
        <v>13</v>
      </c>
      <c r="W19" s="123" t="s">
        <v>13</v>
      </c>
      <c r="X19" s="123" t="s">
        <v>13</v>
      </c>
    </row>
    <row r="20" spans="1:24" ht="71.25" customHeight="1">
      <c r="A20" s="124"/>
      <c r="B20" s="151"/>
      <c r="C20" s="124"/>
      <c r="D20" s="124"/>
      <c r="E20" s="142"/>
      <c r="F20" s="11" t="s">
        <v>16</v>
      </c>
      <c r="G20" s="4">
        <f>G23+G26</f>
        <v>1606171.0000000002</v>
      </c>
      <c r="H20" s="7">
        <f t="shared" si="2"/>
        <v>0</v>
      </c>
      <c r="I20" s="7">
        <f t="shared" si="2"/>
        <v>288798.53000000003</v>
      </c>
      <c r="J20" s="7">
        <f t="shared" si="2"/>
        <v>499266.93</v>
      </c>
      <c r="K20" s="7">
        <f>K23+K26</f>
        <v>508750.34</v>
      </c>
      <c r="L20" s="9">
        <f t="shared" si="3"/>
        <v>103118.39999999999</v>
      </c>
      <c r="M20" s="7">
        <f t="shared" si="3"/>
        <v>103118.39999999999</v>
      </c>
      <c r="N20" s="7">
        <f t="shared" si="3"/>
        <v>103118.39999999999</v>
      </c>
      <c r="O20" s="124"/>
      <c r="P20" s="124"/>
      <c r="Q20" s="124"/>
      <c r="R20" s="124"/>
      <c r="S20" s="124"/>
      <c r="T20" s="124"/>
      <c r="U20" s="124"/>
      <c r="V20" s="124"/>
      <c r="W20" s="124"/>
      <c r="X20" s="124"/>
    </row>
    <row r="21" spans="1:24" ht="38.25" customHeight="1">
      <c r="A21" s="125"/>
      <c r="B21" s="152"/>
      <c r="C21" s="125"/>
      <c r="D21" s="125"/>
      <c r="E21" s="143"/>
      <c r="F21" s="11" t="s">
        <v>17</v>
      </c>
      <c r="G21" s="4">
        <f>G24+G27</f>
        <v>946692.06</v>
      </c>
      <c r="H21" s="7">
        <f t="shared" si="2"/>
        <v>0</v>
      </c>
      <c r="I21" s="7">
        <f t="shared" si="2"/>
        <v>317700</v>
      </c>
      <c r="J21" s="7">
        <f t="shared" si="2"/>
        <v>322471.73</v>
      </c>
      <c r="K21" s="7">
        <f>K24+K27</f>
        <v>285540.33</v>
      </c>
      <c r="L21" s="9">
        <f t="shared" si="3"/>
        <v>20980</v>
      </c>
      <c r="M21" s="7">
        <f t="shared" si="3"/>
        <v>0</v>
      </c>
      <c r="N21" s="7">
        <f t="shared" si="3"/>
        <v>0</v>
      </c>
      <c r="O21" s="125"/>
      <c r="P21" s="125"/>
      <c r="Q21" s="125"/>
      <c r="R21" s="125"/>
      <c r="S21" s="125"/>
      <c r="T21" s="125"/>
      <c r="U21" s="125"/>
      <c r="V21" s="125"/>
      <c r="W21" s="125"/>
      <c r="X21" s="125"/>
    </row>
    <row r="22" spans="1:24" ht="27.75" customHeight="1">
      <c r="A22" s="123"/>
      <c r="B22" s="150" t="s">
        <v>23</v>
      </c>
      <c r="C22" s="123">
        <v>2020</v>
      </c>
      <c r="D22" s="123">
        <v>2025</v>
      </c>
      <c r="E22" s="141" t="s">
        <v>14</v>
      </c>
      <c r="F22" s="11" t="s">
        <v>15</v>
      </c>
      <c r="G22" s="4">
        <f>H22+I22+J22+K22+L22+M22+N22</f>
        <v>1870478.2200000002</v>
      </c>
      <c r="H22" s="7">
        <f t="shared" ref="H22:J22" si="4">H23+H24</f>
        <v>0</v>
      </c>
      <c r="I22" s="7">
        <f t="shared" si="4"/>
        <v>504598.95</v>
      </c>
      <c r="J22" s="7">
        <f t="shared" si="4"/>
        <v>713598.85</v>
      </c>
      <c r="K22" s="7">
        <f>K23+K24</f>
        <v>652280.42000000004</v>
      </c>
      <c r="L22" s="9">
        <f t="shared" ref="L22:N22" si="5">L23+L24</f>
        <v>0</v>
      </c>
      <c r="M22" s="7">
        <f t="shared" si="5"/>
        <v>0</v>
      </c>
      <c r="N22" s="7">
        <f t="shared" si="5"/>
        <v>0</v>
      </c>
      <c r="O22" s="132" t="s">
        <v>140</v>
      </c>
      <c r="P22" s="144" t="s">
        <v>50</v>
      </c>
      <c r="Q22" s="184"/>
      <c r="R22" s="16"/>
      <c r="S22" s="187">
        <v>5.2</v>
      </c>
      <c r="T22" s="187">
        <v>5.8</v>
      </c>
      <c r="U22" s="187">
        <v>6</v>
      </c>
      <c r="V22" s="187"/>
      <c r="W22" s="187"/>
      <c r="X22" s="187"/>
    </row>
    <row r="23" spans="1:24" ht="84" customHeight="1">
      <c r="A23" s="124"/>
      <c r="B23" s="151"/>
      <c r="C23" s="124"/>
      <c r="D23" s="124"/>
      <c r="E23" s="142"/>
      <c r="F23" s="11" t="s">
        <v>16</v>
      </c>
      <c r="G23" s="4">
        <f>H23+I23+J23+K23+L23+M23+N23</f>
        <v>1006437.9000000001</v>
      </c>
      <c r="H23" s="7">
        <v>0</v>
      </c>
      <c r="I23" s="7">
        <v>206898.95</v>
      </c>
      <c r="J23" s="7">
        <v>411818.86</v>
      </c>
      <c r="K23" s="7">
        <v>387720.09</v>
      </c>
      <c r="L23" s="9">
        <v>0</v>
      </c>
      <c r="M23" s="7">
        <v>0</v>
      </c>
      <c r="N23" s="7">
        <v>0</v>
      </c>
      <c r="O23" s="133"/>
      <c r="P23" s="145"/>
      <c r="Q23" s="185"/>
      <c r="R23" s="16"/>
      <c r="S23" s="188"/>
      <c r="T23" s="188"/>
      <c r="U23" s="188"/>
      <c r="V23" s="188"/>
      <c r="W23" s="188"/>
      <c r="X23" s="188"/>
    </row>
    <row r="24" spans="1:24" ht="39.75" customHeight="1">
      <c r="A24" s="125"/>
      <c r="B24" s="152"/>
      <c r="C24" s="125"/>
      <c r="D24" s="125"/>
      <c r="E24" s="143"/>
      <c r="F24" s="11" t="s">
        <v>17</v>
      </c>
      <c r="G24" s="4">
        <f>H24+I24+J24+K24+L24+M24+N24</f>
        <v>864040.32000000007</v>
      </c>
      <c r="H24" s="7">
        <v>0</v>
      </c>
      <c r="I24" s="7">
        <v>297700</v>
      </c>
      <c r="J24" s="7">
        <v>301779.99</v>
      </c>
      <c r="K24" s="7">
        <v>264560.33</v>
      </c>
      <c r="L24" s="9"/>
      <c r="M24" s="35"/>
      <c r="N24" s="36"/>
      <c r="O24" s="134"/>
      <c r="P24" s="146"/>
      <c r="Q24" s="186"/>
      <c r="R24" s="16"/>
      <c r="S24" s="189"/>
      <c r="T24" s="189"/>
      <c r="U24" s="189"/>
      <c r="V24" s="189"/>
      <c r="W24" s="189"/>
      <c r="X24" s="189"/>
    </row>
    <row r="25" spans="1:24" ht="28.5" customHeight="1">
      <c r="A25" s="123"/>
      <c r="B25" s="150" t="s">
        <v>24</v>
      </c>
      <c r="C25" s="123">
        <v>2020</v>
      </c>
      <c r="D25" s="123">
        <v>2025</v>
      </c>
      <c r="E25" s="141" t="s">
        <v>14</v>
      </c>
      <c r="F25" s="11" t="s">
        <v>15</v>
      </c>
      <c r="G25" s="4">
        <f>H25+I25+J25+K25+L25+M25+N25</f>
        <v>682384.84000000008</v>
      </c>
      <c r="H25" s="7">
        <f t="shared" ref="H25" si="6">H26+H27</f>
        <v>0</v>
      </c>
      <c r="I25" s="7">
        <f>I26+I27</f>
        <v>101899.58</v>
      </c>
      <c r="J25" s="7">
        <f t="shared" ref="J25" si="7">J26+J27</f>
        <v>108139.81000000001</v>
      </c>
      <c r="K25" s="7">
        <f>K26+K27</f>
        <v>142010.25</v>
      </c>
      <c r="L25" s="9">
        <f t="shared" ref="L25:N25" si="8">L26+L27</f>
        <v>124098.4</v>
      </c>
      <c r="M25" s="7">
        <f t="shared" si="8"/>
        <v>103118.39999999999</v>
      </c>
      <c r="N25" s="7">
        <f t="shared" si="8"/>
        <v>103118.39999999999</v>
      </c>
      <c r="O25" s="132" t="s">
        <v>49</v>
      </c>
      <c r="P25" s="144" t="s">
        <v>50</v>
      </c>
      <c r="Q25" s="184"/>
      <c r="R25" s="16">
        <v>0</v>
      </c>
      <c r="S25" s="144">
        <v>100</v>
      </c>
      <c r="T25" s="144">
        <v>100</v>
      </c>
      <c r="U25" s="144">
        <v>100</v>
      </c>
      <c r="V25" s="144">
        <v>100</v>
      </c>
      <c r="W25" s="144">
        <v>100</v>
      </c>
      <c r="X25" s="144">
        <v>100</v>
      </c>
    </row>
    <row r="26" spans="1:24" ht="75" customHeight="1">
      <c r="A26" s="124"/>
      <c r="B26" s="151"/>
      <c r="C26" s="124"/>
      <c r="D26" s="124"/>
      <c r="E26" s="142"/>
      <c r="F26" s="11" t="s">
        <v>16</v>
      </c>
      <c r="G26" s="4">
        <f t="shared" ref="G26:G27" si="9">H26+I26+J26+K26+L26+M26+N26</f>
        <v>599733.10000000009</v>
      </c>
      <c r="H26" s="7">
        <v>0</v>
      </c>
      <c r="I26" s="7">
        <v>81899.58</v>
      </c>
      <c r="J26" s="7">
        <v>87448.07</v>
      </c>
      <c r="K26" s="7">
        <v>121030.25</v>
      </c>
      <c r="L26" s="9">
        <v>103118.39999999999</v>
      </c>
      <c r="M26" s="7">
        <v>103118.39999999999</v>
      </c>
      <c r="N26" s="7">
        <v>103118.39999999999</v>
      </c>
      <c r="O26" s="133"/>
      <c r="P26" s="145"/>
      <c r="Q26" s="185"/>
      <c r="R26" s="16"/>
      <c r="S26" s="145"/>
      <c r="T26" s="145"/>
      <c r="U26" s="145"/>
      <c r="V26" s="145"/>
      <c r="W26" s="145"/>
      <c r="X26" s="145"/>
    </row>
    <row r="27" spans="1:24" ht="37.5" customHeight="1">
      <c r="A27" s="125"/>
      <c r="B27" s="152"/>
      <c r="C27" s="125"/>
      <c r="D27" s="125"/>
      <c r="E27" s="143"/>
      <c r="F27" s="11" t="s">
        <v>17</v>
      </c>
      <c r="G27" s="4">
        <f t="shared" si="9"/>
        <v>82651.740000000005</v>
      </c>
      <c r="H27" s="7">
        <v>0</v>
      </c>
      <c r="I27" s="7">
        <v>20000</v>
      </c>
      <c r="J27" s="7">
        <v>20691.740000000002</v>
      </c>
      <c r="K27" s="7">
        <v>20980</v>
      </c>
      <c r="L27" s="9">
        <v>20980</v>
      </c>
      <c r="M27" s="35"/>
      <c r="N27" s="36"/>
      <c r="O27" s="134"/>
      <c r="P27" s="146"/>
      <c r="Q27" s="186"/>
      <c r="R27" s="16"/>
      <c r="S27" s="146"/>
      <c r="T27" s="146"/>
      <c r="U27" s="146"/>
      <c r="V27" s="146"/>
      <c r="W27" s="146"/>
      <c r="X27" s="146"/>
    </row>
    <row r="28" spans="1:24" s="8" customFormat="1" ht="27" customHeight="1">
      <c r="A28" s="82"/>
      <c r="B28" s="103" t="s">
        <v>18</v>
      </c>
      <c r="C28" s="82">
        <v>2020</v>
      </c>
      <c r="D28" s="82">
        <v>2025</v>
      </c>
      <c r="E28" s="129" t="s">
        <v>14</v>
      </c>
      <c r="F28" s="12" t="s">
        <v>15</v>
      </c>
      <c r="G28" s="31">
        <f>G16</f>
        <v>2552863.0600000005</v>
      </c>
      <c r="H28" s="31">
        <f t="shared" ref="H28:J30" si="10">H16</f>
        <v>0</v>
      </c>
      <c r="I28" s="31">
        <f t="shared" si="10"/>
        <v>606498.53</v>
      </c>
      <c r="J28" s="31">
        <f t="shared" si="10"/>
        <v>821738.66</v>
      </c>
      <c r="K28" s="31">
        <f>K16</f>
        <v>794290.67</v>
      </c>
      <c r="L28" s="64">
        <f t="shared" ref="L28:N30" si="11">L16</f>
        <v>124098.4</v>
      </c>
      <c r="M28" s="31">
        <f t="shared" si="11"/>
        <v>103118.39999999999</v>
      </c>
      <c r="N28" s="31">
        <f t="shared" si="11"/>
        <v>103118.39999999999</v>
      </c>
      <c r="O28" s="123" t="s">
        <v>13</v>
      </c>
      <c r="P28" s="123" t="s">
        <v>13</v>
      </c>
      <c r="Q28" s="123" t="s">
        <v>13</v>
      </c>
      <c r="R28" s="123" t="s">
        <v>13</v>
      </c>
      <c r="S28" s="123" t="s">
        <v>13</v>
      </c>
      <c r="T28" s="123" t="s">
        <v>13</v>
      </c>
      <c r="U28" s="123" t="s">
        <v>13</v>
      </c>
      <c r="V28" s="123" t="s">
        <v>13</v>
      </c>
      <c r="W28" s="123" t="s">
        <v>13</v>
      </c>
      <c r="X28" s="123" t="s">
        <v>13</v>
      </c>
    </row>
    <row r="29" spans="1:24" s="8" customFormat="1" ht="84.75" customHeight="1">
      <c r="A29" s="83"/>
      <c r="B29" s="104"/>
      <c r="C29" s="83"/>
      <c r="D29" s="83"/>
      <c r="E29" s="130"/>
      <c r="F29" s="12" t="s">
        <v>16</v>
      </c>
      <c r="G29" s="7">
        <f>G17</f>
        <v>1606171.0000000002</v>
      </c>
      <c r="H29" s="7">
        <f t="shared" si="10"/>
        <v>0</v>
      </c>
      <c r="I29" s="7">
        <f t="shared" si="10"/>
        <v>288798.53000000003</v>
      </c>
      <c r="J29" s="7">
        <f t="shared" si="10"/>
        <v>499266.93</v>
      </c>
      <c r="K29" s="7">
        <f>K17</f>
        <v>508750.34</v>
      </c>
      <c r="L29" s="9">
        <f t="shared" si="11"/>
        <v>103118.39999999999</v>
      </c>
      <c r="M29" s="7">
        <f t="shared" si="11"/>
        <v>103118.39999999999</v>
      </c>
      <c r="N29" s="7">
        <f t="shared" si="11"/>
        <v>103118.39999999999</v>
      </c>
      <c r="O29" s="124"/>
      <c r="P29" s="124"/>
      <c r="Q29" s="124"/>
      <c r="R29" s="124"/>
      <c r="S29" s="124"/>
      <c r="T29" s="124"/>
      <c r="U29" s="124"/>
      <c r="V29" s="124"/>
      <c r="W29" s="124"/>
      <c r="X29" s="124"/>
    </row>
    <row r="30" spans="1:24" s="8" customFormat="1" ht="36.75" customHeight="1">
      <c r="A30" s="84"/>
      <c r="B30" s="105"/>
      <c r="C30" s="84"/>
      <c r="D30" s="84"/>
      <c r="E30" s="131"/>
      <c r="F30" s="12" t="s">
        <v>17</v>
      </c>
      <c r="G30" s="7">
        <f>G18</f>
        <v>946692.06</v>
      </c>
      <c r="H30" s="7">
        <f t="shared" si="10"/>
        <v>0</v>
      </c>
      <c r="I30" s="7">
        <f t="shared" si="10"/>
        <v>317700</v>
      </c>
      <c r="J30" s="7">
        <f t="shared" si="10"/>
        <v>322471.73</v>
      </c>
      <c r="K30" s="7">
        <f>K18</f>
        <v>285540.33</v>
      </c>
      <c r="L30" s="9">
        <f>L18</f>
        <v>20980</v>
      </c>
      <c r="M30" s="7">
        <f t="shared" si="11"/>
        <v>0</v>
      </c>
      <c r="N30" s="7">
        <f t="shared" si="11"/>
        <v>0</v>
      </c>
      <c r="O30" s="125"/>
      <c r="P30" s="125"/>
      <c r="Q30" s="125"/>
      <c r="R30" s="125"/>
      <c r="S30" s="125"/>
      <c r="T30" s="125"/>
      <c r="U30" s="125"/>
      <c r="V30" s="125"/>
      <c r="W30" s="125"/>
      <c r="X30" s="125"/>
    </row>
    <row r="31" spans="1:24" ht="168.75" customHeight="1">
      <c r="A31" s="182" t="s">
        <v>100</v>
      </c>
      <c r="B31" s="183"/>
      <c r="C31" s="10">
        <v>2020</v>
      </c>
      <c r="D31" s="10">
        <v>2025</v>
      </c>
      <c r="E31" s="60" t="s">
        <v>13</v>
      </c>
      <c r="F31" s="60" t="s">
        <v>13</v>
      </c>
      <c r="G31" s="60" t="s">
        <v>13</v>
      </c>
      <c r="H31" s="61" t="s">
        <v>13</v>
      </c>
      <c r="I31" s="61" t="s">
        <v>13</v>
      </c>
      <c r="J31" s="61" t="s">
        <v>13</v>
      </c>
      <c r="K31" s="61" t="s">
        <v>13</v>
      </c>
      <c r="L31" s="62" t="s">
        <v>13</v>
      </c>
      <c r="M31" s="61" t="s">
        <v>13</v>
      </c>
      <c r="N31" s="61" t="s">
        <v>13</v>
      </c>
      <c r="O31" s="63" t="s">
        <v>13</v>
      </c>
      <c r="P31" s="60" t="s">
        <v>13</v>
      </c>
      <c r="Q31" s="60" t="s">
        <v>13</v>
      </c>
      <c r="R31" s="60" t="s">
        <v>13</v>
      </c>
      <c r="S31" s="60" t="s">
        <v>13</v>
      </c>
      <c r="T31" s="60" t="s">
        <v>13</v>
      </c>
      <c r="U31" s="60" t="s">
        <v>13</v>
      </c>
      <c r="V31" s="60" t="s">
        <v>13</v>
      </c>
      <c r="W31" s="60" t="s">
        <v>13</v>
      </c>
      <c r="X31" s="60" t="s">
        <v>13</v>
      </c>
    </row>
    <row r="32" spans="1:24" ht="195" customHeight="1">
      <c r="A32" s="177" t="s">
        <v>167</v>
      </c>
      <c r="B32" s="178"/>
      <c r="C32" s="10">
        <v>2020</v>
      </c>
      <c r="D32" s="10">
        <v>2025</v>
      </c>
      <c r="E32" s="60" t="s">
        <v>13</v>
      </c>
      <c r="F32" s="60" t="s">
        <v>13</v>
      </c>
      <c r="G32" s="60" t="s">
        <v>13</v>
      </c>
      <c r="H32" s="61" t="s">
        <v>13</v>
      </c>
      <c r="I32" s="61" t="s">
        <v>13</v>
      </c>
      <c r="J32" s="61" t="s">
        <v>13</v>
      </c>
      <c r="K32" s="61" t="s">
        <v>13</v>
      </c>
      <c r="L32" s="62" t="s">
        <v>13</v>
      </c>
      <c r="M32" s="61" t="s">
        <v>13</v>
      </c>
      <c r="N32" s="61" t="s">
        <v>13</v>
      </c>
      <c r="O32" s="63" t="s">
        <v>13</v>
      </c>
      <c r="P32" s="60" t="s">
        <v>13</v>
      </c>
      <c r="Q32" s="60" t="s">
        <v>13</v>
      </c>
      <c r="R32" s="60" t="s">
        <v>13</v>
      </c>
      <c r="S32" s="60" t="s">
        <v>13</v>
      </c>
      <c r="T32" s="60" t="s">
        <v>13</v>
      </c>
      <c r="U32" s="60" t="s">
        <v>13</v>
      </c>
      <c r="V32" s="60" t="s">
        <v>13</v>
      </c>
      <c r="W32" s="60" t="s">
        <v>13</v>
      </c>
      <c r="X32" s="60" t="s">
        <v>13</v>
      </c>
    </row>
    <row r="33" spans="1:24" ht="27.75" customHeight="1">
      <c r="A33" s="123"/>
      <c r="B33" s="150" t="s">
        <v>99</v>
      </c>
      <c r="C33" s="123">
        <v>2020</v>
      </c>
      <c r="D33" s="123">
        <v>2025</v>
      </c>
      <c r="E33" s="141" t="s">
        <v>14</v>
      </c>
      <c r="F33" s="11" t="s">
        <v>15</v>
      </c>
      <c r="G33" s="4">
        <f>G36</f>
        <v>99452284.180000007</v>
      </c>
      <c r="H33" s="7">
        <f t="shared" ref="H33:N35" si="12">H36</f>
        <v>0</v>
      </c>
      <c r="I33" s="4">
        <f t="shared" si="12"/>
        <v>11962276.859999999</v>
      </c>
      <c r="J33" s="4">
        <f t="shared" si="12"/>
        <v>14525066.470000001</v>
      </c>
      <c r="K33" s="7">
        <f t="shared" si="12"/>
        <v>17170634.960000001</v>
      </c>
      <c r="L33" s="9">
        <f t="shared" si="12"/>
        <v>19640662.760000002</v>
      </c>
      <c r="M33" s="4">
        <f t="shared" si="12"/>
        <v>17691928.920000002</v>
      </c>
      <c r="N33" s="4">
        <f t="shared" si="12"/>
        <v>18461714.210000001</v>
      </c>
      <c r="O33" s="123" t="s">
        <v>13</v>
      </c>
      <c r="P33" s="123" t="s">
        <v>13</v>
      </c>
      <c r="Q33" s="123" t="s">
        <v>13</v>
      </c>
      <c r="R33" s="123" t="s">
        <v>13</v>
      </c>
      <c r="S33" s="123" t="s">
        <v>13</v>
      </c>
      <c r="T33" s="123" t="s">
        <v>13</v>
      </c>
      <c r="U33" s="123" t="s">
        <v>13</v>
      </c>
      <c r="V33" s="123" t="s">
        <v>13</v>
      </c>
      <c r="W33" s="123" t="s">
        <v>13</v>
      </c>
      <c r="X33" s="123" t="s">
        <v>13</v>
      </c>
    </row>
    <row r="34" spans="1:24" ht="75" customHeight="1">
      <c r="A34" s="124"/>
      <c r="B34" s="151"/>
      <c r="C34" s="124"/>
      <c r="D34" s="124"/>
      <c r="E34" s="142"/>
      <c r="F34" s="11" t="s">
        <v>16</v>
      </c>
      <c r="G34" s="4">
        <f>G37</f>
        <v>96525732.180000007</v>
      </c>
      <c r="H34" s="7">
        <f t="shared" si="12"/>
        <v>0</v>
      </c>
      <c r="I34" s="4">
        <f t="shared" si="12"/>
        <v>11962276.859999999</v>
      </c>
      <c r="J34" s="4">
        <f t="shared" si="12"/>
        <v>14525066.470000001</v>
      </c>
      <c r="K34" s="7">
        <f t="shared" si="12"/>
        <v>16534273.960000001</v>
      </c>
      <c r="L34" s="9">
        <f t="shared" si="12"/>
        <v>18908504.760000002</v>
      </c>
      <c r="M34" s="4">
        <f t="shared" si="12"/>
        <v>16926843.920000002</v>
      </c>
      <c r="N34" s="4">
        <f t="shared" si="12"/>
        <v>17668766.210000001</v>
      </c>
      <c r="O34" s="124"/>
      <c r="P34" s="124"/>
      <c r="Q34" s="124"/>
      <c r="R34" s="124"/>
      <c r="S34" s="124"/>
      <c r="T34" s="124"/>
      <c r="U34" s="124"/>
      <c r="V34" s="124"/>
      <c r="W34" s="124"/>
      <c r="X34" s="124"/>
    </row>
    <row r="35" spans="1:24" ht="36.75" customHeight="1">
      <c r="A35" s="125"/>
      <c r="B35" s="152"/>
      <c r="C35" s="125"/>
      <c r="D35" s="125"/>
      <c r="E35" s="143"/>
      <c r="F35" s="11" t="s">
        <v>17</v>
      </c>
      <c r="G35" s="4">
        <f>G38</f>
        <v>2926552</v>
      </c>
      <c r="H35" s="7">
        <f t="shared" si="12"/>
        <v>0</v>
      </c>
      <c r="I35" s="4">
        <f t="shared" si="12"/>
        <v>0</v>
      </c>
      <c r="J35" s="4">
        <f t="shared" si="12"/>
        <v>0</v>
      </c>
      <c r="K35" s="7">
        <f t="shared" si="12"/>
        <v>636361</v>
      </c>
      <c r="L35" s="9">
        <f t="shared" si="12"/>
        <v>732158</v>
      </c>
      <c r="M35" s="4">
        <f t="shared" si="12"/>
        <v>765085</v>
      </c>
      <c r="N35" s="4">
        <f t="shared" si="12"/>
        <v>792948</v>
      </c>
      <c r="O35" s="125"/>
      <c r="P35" s="125"/>
      <c r="Q35" s="125"/>
      <c r="R35" s="125"/>
      <c r="S35" s="125"/>
      <c r="T35" s="125"/>
      <c r="U35" s="125"/>
      <c r="V35" s="125"/>
      <c r="W35" s="125"/>
      <c r="X35" s="125"/>
    </row>
    <row r="36" spans="1:24" ht="28.5" customHeight="1">
      <c r="A36" s="123"/>
      <c r="B36" s="150" t="s">
        <v>94</v>
      </c>
      <c r="C36" s="123">
        <v>2020</v>
      </c>
      <c r="D36" s="123">
        <v>2025</v>
      </c>
      <c r="E36" s="141" t="s">
        <v>14</v>
      </c>
      <c r="F36" s="11" t="s">
        <v>15</v>
      </c>
      <c r="G36" s="4">
        <f>H36+I36+J36+K36+L36+M36+N36</f>
        <v>99452284.180000007</v>
      </c>
      <c r="H36" s="7">
        <f t="shared" ref="H36:J36" si="13">H37+H38</f>
        <v>0</v>
      </c>
      <c r="I36" s="7">
        <f t="shared" si="13"/>
        <v>11962276.859999999</v>
      </c>
      <c r="J36" s="7">
        <f t="shared" si="13"/>
        <v>14525066.470000001</v>
      </c>
      <c r="K36" s="7">
        <f>K37+K38</f>
        <v>17170634.960000001</v>
      </c>
      <c r="L36" s="9">
        <f t="shared" ref="L36:N36" si="14">L37+L38</f>
        <v>19640662.760000002</v>
      </c>
      <c r="M36" s="7">
        <f t="shared" si="14"/>
        <v>17691928.920000002</v>
      </c>
      <c r="N36" s="7">
        <f t="shared" si="14"/>
        <v>18461714.210000001</v>
      </c>
      <c r="O36" s="132" t="s">
        <v>148</v>
      </c>
      <c r="P36" s="144" t="s">
        <v>50</v>
      </c>
      <c r="Q36" s="184"/>
      <c r="R36" s="16">
        <v>0</v>
      </c>
      <c r="S36" s="144">
        <v>100</v>
      </c>
      <c r="T36" s="144">
        <v>100</v>
      </c>
      <c r="U36" s="144">
        <v>100</v>
      </c>
      <c r="V36" s="144">
        <v>100</v>
      </c>
      <c r="W36" s="144">
        <v>100</v>
      </c>
      <c r="X36" s="144">
        <v>100</v>
      </c>
    </row>
    <row r="37" spans="1:24" ht="72.75" customHeight="1">
      <c r="A37" s="124"/>
      <c r="B37" s="151"/>
      <c r="C37" s="124"/>
      <c r="D37" s="124"/>
      <c r="E37" s="142"/>
      <c r="F37" s="11" t="s">
        <v>16</v>
      </c>
      <c r="G37" s="4">
        <f t="shared" ref="G37:G38" si="15">H37+I37+J37+K37+L37+M37+N37</f>
        <v>96525732.180000007</v>
      </c>
      <c r="H37" s="7">
        <v>0</v>
      </c>
      <c r="I37" s="4">
        <v>11962276.859999999</v>
      </c>
      <c r="J37" s="4">
        <v>14525066.470000001</v>
      </c>
      <c r="K37" s="7">
        <v>16534273.960000001</v>
      </c>
      <c r="L37" s="9">
        <v>18908504.760000002</v>
      </c>
      <c r="M37" s="7">
        <v>16926843.920000002</v>
      </c>
      <c r="N37" s="7">
        <v>17668766.210000001</v>
      </c>
      <c r="O37" s="133"/>
      <c r="P37" s="145"/>
      <c r="Q37" s="185"/>
      <c r="R37" s="16"/>
      <c r="S37" s="145"/>
      <c r="T37" s="145"/>
      <c r="U37" s="145"/>
      <c r="V37" s="145"/>
      <c r="W37" s="145"/>
      <c r="X37" s="145"/>
    </row>
    <row r="38" spans="1:24" ht="39" customHeight="1">
      <c r="A38" s="125"/>
      <c r="B38" s="152"/>
      <c r="C38" s="125"/>
      <c r="D38" s="125"/>
      <c r="E38" s="143"/>
      <c r="F38" s="11" t="s">
        <v>17</v>
      </c>
      <c r="G38" s="4">
        <f t="shared" si="15"/>
        <v>2926552</v>
      </c>
      <c r="H38" s="7"/>
      <c r="I38" s="7"/>
      <c r="J38" s="7"/>
      <c r="K38" s="7">
        <v>636361</v>
      </c>
      <c r="L38" s="9">
        <v>732158</v>
      </c>
      <c r="M38" s="7">
        <v>765085</v>
      </c>
      <c r="N38" s="32">
        <v>792948</v>
      </c>
      <c r="O38" s="134"/>
      <c r="P38" s="146"/>
      <c r="Q38" s="186"/>
      <c r="R38" s="16"/>
      <c r="S38" s="146"/>
      <c r="T38" s="146"/>
      <c r="U38" s="146"/>
      <c r="V38" s="146"/>
      <c r="W38" s="146"/>
      <c r="X38" s="146"/>
    </row>
    <row r="39" spans="1:24" ht="28.5" customHeight="1">
      <c r="A39" s="123"/>
      <c r="B39" s="150" t="s">
        <v>98</v>
      </c>
      <c r="C39" s="123">
        <v>2020</v>
      </c>
      <c r="D39" s="123">
        <v>2025</v>
      </c>
      <c r="E39" s="141" t="s">
        <v>14</v>
      </c>
      <c r="F39" s="11" t="s">
        <v>15</v>
      </c>
      <c r="G39" s="4">
        <f>G42</f>
        <v>3320337.4699999997</v>
      </c>
      <c r="H39" s="7">
        <f t="shared" ref="H39:J41" si="16">H42</f>
        <v>0</v>
      </c>
      <c r="I39" s="7">
        <f t="shared" si="16"/>
        <v>169029.28</v>
      </c>
      <c r="J39" s="7">
        <f t="shared" si="16"/>
        <v>174041.88</v>
      </c>
      <c r="K39" s="7">
        <f>K42</f>
        <v>2249366.31</v>
      </c>
      <c r="L39" s="9">
        <f t="shared" ref="L39:N41" si="17">L42</f>
        <v>510445.32</v>
      </c>
      <c r="M39" s="7">
        <f t="shared" si="17"/>
        <v>217000</v>
      </c>
      <c r="N39" s="7">
        <f t="shared" si="17"/>
        <v>235700</v>
      </c>
      <c r="O39" s="123" t="s">
        <v>13</v>
      </c>
      <c r="P39" s="123" t="s">
        <v>13</v>
      </c>
      <c r="Q39" s="123" t="s">
        <v>13</v>
      </c>
      <c r="R39" s="123" t="s">
        <v>13</v>
      </c>
      <c r="S39" s="123" t="s">
        <v>13</v>
      </c>
      <c r="T39" s="123" t="s">
        <v>13</v>
      </c>
      <c r="U39" s="123" t="s">
        <v>13</v>
      </c>
      <c r="V39" s="123" t="s">
        <v>13</v>
      </c>
      <c r="W39" s="123" t="s">
        <v>13</v>
      </c>
      <c r="X39" s="123" t="s">
        <v>13</v>
      </c>
    </row>
    <row r="40" spans="1:24" ht="76.5" customHeight="1">
      <c r="A40" s="124"/>
      <c r="B40" s="151"/>
      <c r="C40" s="124"/>
      <c r="D40" s="124"/>
      <c r="E40" s="142"/>
      <c r="F40" s="11" t="s">
        <v>16</v>
      </c>
      <c r="G40" s="4">
        <f>G43</f>
        <v>1358125.8499999999</v>
      </c>
      <c r="H40" s="7">
        <f t="shared" si="16"/>
        <v>0</v>
      </c>
      <c r="I40" s="7">
        <f t="shared" si="16"/>
        <v>169029.28</v>
      </c>
      <c r="J40" s="7">
        <f t="shared" si="16"/>
        <v>174041.88</v>
      </c>
      <c r="K40" s="7">
        <f>K43</f>
        <v>287154.69000000006</v>
      </c>
      <c r="L40" s="9">
        <f t="shared" si="17"/>
        <v>295200</v>
      </c>
      <c r="M40" s="7">
        <f t="shared" si="17"/>
        <v>217000</v>
      </c>
      <c r="N40" s="7">
        <f t="shared" si="17"/>
        <v>235700</v>
      </c>
      <c r="O40" s="124"/>
      <c r="P40" s="124"/>
      <c r="Q40" s="124"/>
      <c r="R40" s="124"/>
      <c r="S40" s="124"/>
      <c r="T40" s="124"/>
      <c r="U40" s="124"/>
      <c r="V40" s="124"/>
      <c r="W40" s="124"/>
      <c r="X40" s="124"/>
    </row>
    <row r="41" spans="1:24" ht="37.5" customHeight="1">
      <c r="A41" s="125"/>
      <c r="B41" s="152"/>
      <c r="C41" s="125"/>
      <c r="D41" s="125"/>
      <c r="E41" s="143"/>
      <c r="F41" s="11" t="s">
        <v>17</v>
      </c>
      <c r="G41" s="4">
        <f>G44</f>
        <v>0</v>
      </c>
      <c r="H41" s="7">
        <f t="shared" si="16"/>
        <v>0</v>
      </c>
      <c r="I41" s="7">
        <f t="shared" si="16"/>
        <v>0</v>
      </c>
      <c r="J41" s="7">
        <f t="shared" si="16"/>
        <v>0</v>
      </c>
      <c r="K41" s="7">
        <f>K44</f>
        <v>1962211.62</v>
      </c>
      <c r="L41" s="9">
        <f t="shared" si="17"/>
        <v>215245.32</v>
      </c>
      <c r="M41" s="7">
        <f t="shared" si="17"/>
        <v>0</v>
      </c>
      <c r="N41" s="7">
        <f t="shared" si="17"/>
        <v>0</v>
      </c>
      <c r="O41" s="125"/>
      <c r="P41" s="125"/>
      <c r="Q41" s="125"/>
      <c r="R41" s="125"/>
      <c r="S41" s="125"/>
      <c r="T41" s="125"/>
      <c r="U41" s="125"/>
      <c r="V41" s="125"/>
      <c r="W41" s="125"/>
      <c r="X41" s="125"/>
    </row>
    <row r="42" spans="1:24" ht="27" customHeight="1">
      <c r="A42" s="123"/>
      <c r="B42" s="150" t="s">
        <v>43</v>
      </c>
      <c r="C42" s="123">
        <v>2020</v>
      </c>
      <c r="D42" s="123">
        <v>2025</v>
      </c>
      <c r="E42" s="141" t="s">
        <v>14</v>
      </c>
      <c r="F42" s="11" t="s">
        <v>15</v>
      </c>
      <c r="G42" s="4">
        <f>G45+G48+G51+G54+G57+G60</f>
        <v>3320337.4699999997</v>
      </c>
      <c r="H42" s="7">
        <f>H45+H48+H51+H54</f>
        <v>0</v>
      </c>
      <c r="I42" s="7">
        <f>I45+I48+I51+I57</f>
        <v>169029.28</v>
      </c>
      <c r="J42" s="7">
        <f t="shared" ref="J42:N43" si="18">J45+J48+J51+J57</f>
        <v>174041.88</v>
      </c>
      <c r="K42" s="7">
        <f>K45+K48+K51+K57+K54+K60</f>
        <v>2249366.31</v>
      </c>
      <c r="L42" s="9">
        <f>L45+L48+L51+L57+L63</f>
        <v>510445.32</v>
      </c>
      <c r="M42" s="7">
        <f t="shared" si="18"/>
        <v>217000</v>
      </c>
      <c r="N42" s="7">
        <f t="shared" si="18"/>
        <v>235700</v>
      </c>
      <c r="O42" s="123" t="s">
        <v>13</v>
      </c>
      <c r="P42" s="123" t="s">
        <v>13</v>
      </c>
      <c r="Q42" s="123" t="s">
        <v>13</v>
      </c>
      <c r="R42" s="123" t="s">
        <v>13</v>
      </c>
      <c r="S42" s="123" t="s">
        <v>13</v>
      </c>
      <c r="T42" s="123" t="s">
        <v>13</v>
      </c>
      <c r="U42" s="123" t="s">
        <v>13</v>
      </c>
      <c r="V42" s="123" t="s">
        <v>13</v>
      </c>
      <c r="W42" s="123" t="s">
        <v>13</v>
      </c>
      <c r="X42" s="123" t="s">
        <v>13</v>
      </c>
    </row>
    <row r="43" spans="1:24" ht="73.5" customHeight="1">
      <c r="A43" s="124"/>
      <c r="B43" s="151"/>
      <c r="C43" s="124"/>
      <c r="D43" s="124"/>
      <c r="E43" s="142"/>
      <c r="F43" s="11" t="s">
        <v>16</v>
      </c>
      <c r="G43" s="4">
        <f>G46+G49+G52+G55+G58+G61</f>
        <v>1358125.8499999999</v>
      </c>
      <c r="H43" s="7">
        <f>H46+H49+H52+H55</f>
        <v>0</v>
      </c>
      <c r="I43" s="7">
        <f>I46+I49+I52+I58</f>
        <v>169029.28</v>
      </c>
      <c r="J43" s="7">
        <f t="shared" si="18"/>
        <v>174041.88</v>
      </c>
      <c r="K43" s="7">
        <f>K46+K49+K52+K58+K55+K61</f>
        <v>287154.69000000006</v>
      </c>
      <c r="L43" s="9">
        <f>L46+L49+L52+L58+L64</f>
        <v>295200</v>
      </c>
      <c r="M43" s="7">
        <f t="shared" si="18"/>
        <v>217000</v>
      </c>
      <c r="N43" s="7">
        <f t="shared" si="18"/>
        <v>235700</v>
      </c>
      <c r="O43" s="124"/>
      <c r="P43" s="124"/>
      <c r="Q43" s="124"/>
      <c r="R43" s="124"/>
      <c r="S43" s="124"/>
      <c r="T43" s="124"/>
      <c r="U43" s="124"/>
      <c r="V43" s="124"/>
      <c r="W43" s="124"/>
      <c r="X43" s="124"/>
    </row>
    <row r="44" spans="1:24" ht="37.5" customHeight="1">
      <c r="A44" s="125"/>
      <c r="B44" s="152"/>
      <c r="C44" s="125"/>
      <c r="D44" s="125"/>
      <c r="E44" s="143"/>
      <c r="F44" s="11" t="s">
        <v>17</v>
      </c>
      <c r="G44" s="4">
        <f t="shared" ref="G44:J44" si="19">G47+G50+G53</f>
        <v>0</v>
      </c>
      <c r="H44" s="7">
        <f t="shared" si="19"/>
        <v>0</v>
      </c>
      <c r="I44" s="7">
        <f t="shared" si="19"/>
        <v>0</v>
      </c>
      <c r="J44" s="7">
        <f t="shared" si="19"/>
        <v>0</v>
      </c>
      <c r="K44" s="7">
        <f>K47+K50+K53+K59+K56+K62</f>
        <v>1962211.62</v>
      </c>
      <c r="L44" s="9">
        <f>L47+L50+L53+L59+L56+L62+L65</f>
        <v>215245.32</v>
      </c>
      <c r="M44" s="7">
        <f t="shared" ref="M44:N44" si="20">M47+M50+M53</f>
        <v>0</v>
      </c>
      <c r="N44" s="7">
        <f t="shared" si="20"/>
        <v>0</v>
      </c>
      <c r="O44" s="125"/>
      <c r="P44" s="125"/>
      <c r="Q44" s="125"/>
      <c r="R44" s="125"/>
      <c r="S44" s="125"/>
      <c r="T44" s="125"/>
      <c r="U44" s="125"/>
      <c r="V44" s="125"/>
      <c r="W44" s="125"/>
      <c r="X44" s="125"/>
    </row>
    <row r="45" spans="1:24" ht="27" customHeight="1">
      <c r="A45" s="123"/>
      <c r="B45" s="150" t="s">
        <v>25</v>
      </c>
      <c r="C45" s="123">
        <v>2020</v>
      </c>
      <c r="D45" s="123">
        <v>2025</v>
      </c>
      <c r="E45" s="141" t="s">
        <v>14</v>
      </c>
      <c r="F45" s="11" t="s">
        <v>15</v>
      </c>
      <c r="G45" s="4">
        <f>H45+I45+J45+K45+L45+M45+N45</f>
        <v>173700</v>
      </c>
      <c r="H45" s="7">
        <f t="shared" ref="H45:J45" si="21">H46+H47</f>
        <v>0</v>
      </c>
      <c r="I45" s="7">
        <f t="shared" si="21"/>
        <v>0</v>
      </c>
      <c r="J45" s="7">
        <f t="shared" si="21"/>
        <v>0</v>
      </c>
      <c r="K45" s="7">
        <f>K46+K47</f>
        <v>12000</v>
      </c>
      <c r="L45" s="9">
        <f t="shared" ref="L45:N45" si="22">L46+L47</f>
        <v>0</v>
      </c>
      <c r="M45" s="7">
        <f t="shared" si="22"/>
        <v>77000</v>
      </c>
      <c r="N45" s="7">
        <f t="shared" si="22"/>
        <v>84700</v>
      </c>
      <c r="O45" s="132" t="s">
        <v>135</v>
      </c>
      <c r="P45" s="153" t="s">
        <v>50</v>
      </c>
      <c r="Q45" s="144"/>
      <c r="R45" s="41">
        <v>0</v>
      </c>
      <c r="S45" s="144">
        <v>0</v>
      </c>
      <c r="T45" s="94">
        <v>0</v>
      </c>
      <c r="U45" s="144">
        <v>100</v>
      </c>
      <c r="V45" s="144"/>
      <c r="W45" s="144">
        <v>100</v>
      </c>
      <c r="X45" s="144">
        <v>100</v>
      </c>
    </row>
    <row r="46" spans="1:24" ht="72.75" customHeight="1">
      <c r="A46" s="124"/>
      <c r="B46" s="151"/>
      <c r="C46" s="124"/>
      <c r="D46" s="124"/>
      <c r="E46" s="142"/>
      <c r="F46" s="11" t="s">
        <v>16</v>
      </c>
      <c r="G46" s="4">
        <f t="shared" ref="G46:G47" si="23">H46+I46+J46+K46+L46+M46+N46</f>
        <v>173700</v>
      </c>
      <c r="H46" s="7">
        <v>0</v>
      </c>
      <c r="I46" s="7">
        <v>0</v>
      </c>
      <c r="J46" s="7">
        <v>0</v>
      </c>
      <c r="K46" s="7">
        <v>12000</v>
      </c>
      <c r="L46" s="9">
        <v>0</v>
      </c>
      <c r="M46" s="7">
        <v>77000</v>
      </c>
      <c r="N46" s="7">
        <v>84700</v>
      </c>
      <c r="O46" s="133"/>
      <c r="P46" s="154"/>
      <c r="Q46" s="145"/>
      <c r="R46" s="41"/>
      <c r="S46" s="145"/>
      <c r="T46" s="95"/>
      <c r="U46" s="145"/>
      <c r="V46" s="145"/>
      <c r="W46" s="145"/>
      <c r="X46" s="145"/>
    </row>
    <row r="47" spans="1:24" ht="38.25" customHeight="1">
      <c r="A47" s="125"/>
      <c r="B47" s="152"/>
      <c r="C47" s="125"/>
      <c r="D47" s="125"/>
      <c r="E47" s="143"/>
      <c r="F47" s="11" t="s">
        <v>17</v>
      </c>
      <c r="G47" s="4">
        <f t="shared" si="23"/>
        <v>0</v>
      </c>
      <c r="H47" s="7"/>
      <c r="I47" s="7"/>
      <c r="J47" s="7"/>
      <c r="K47" s="7"/>
      <c r="L47" s="9"/>
      <c r="M47" s="7"/>
      <c r="N47" s="32"/>
      <c r="O47" s="134"/>
      <c r="P47" s="155"/>
      <c r="Q47" s="146"/>
      <c r="R47" s="41"/>
      <c r="S47" s="146"/>
      <c r="T47" s="96"/>
      <c r="U47" s="146"/>
      <c r="V47" s="146"/>
      <c r="W47" s="146"/>
      <c r="X47" s="146"/>
    </row>
    <row r="48" spans="1:24" ht="58.5" customHeight="1">
      <c r="A48" s="123"/>
      <c r="B48" s="150" t="s">
        <v>26</v>
      </c>
      <c r="C48" s="123">
        <v>2020</v>
      </c>
      <c r="D48" s="123">
        <v>2025</v>
      </c>
      <c r="E48" s="141" t="s">
        <v>14</v>
      </c>
      <c r="F48" s="11" t="s">
        <v>15</v>
      </c>
      <c r="G48" s="4">
        <f>H48+I48+J48+K48+L48+M48+N48</f>
        <v>175104.7</v>
      </c>
      <c r="H48" s="7">
        <f t="shared" ref="H48:J48" si="24">H49+H50</f>
        <v>0</v>
      </c>
      <c r="I48" s="7">
        <f t="shared" si="24"/>
        <v>4329.28</v>
      </c>
      <c r="J48" s="7">
        <f t="shared" si="24"/>
        <v>61241.88</v>
      </c>
      <c r="K48" s="7">
        <f>K49+K50</f>
        <v>49533.54</v>
      </c>
      <c r="L48" s="9">
        <f t="shared" ref="L48:N48" si="25">L49+L50</f>
        <v>0</v>
      </c>
      <c r="M48" s="7">
        <f t="shared" si="25"/>
        <v>30000</v>
      </c>
      <c r="N48" s="7">
        <f t="shared" si="25"/>
        <v>30000</v>
      </c>
      <c r="O48" s="132" t="s">
        <v>168</v>
      </c>
      <c r="P48" s="153" t="s">
        <v>50</v>
      </c>
      <c r="Q48" s="144"/>
      <c r="R48" s="41">
        <v>0</v>
      </c>
      <c r="S48" s="144">
        <v>4</v>
      </c>
      <c r="T48" s="94">
        <v>2</v>
      </c>
      <c r="U48" s="144">
        <v>2</v>
      </c>
      <c r="V48" s="144"/>
      <c r="W48" s="144">
        <v>3</v>
      </c>
      <c r="X48" s="144">
        <v>3</v>
      </c>
    </row>
    <row r="49" spans="1:24" ht="73.5" customHeight="1">
      <c r="A49" s="124"/>
      <c r="B49" s="151"/>
      <c r="C49" s="124"/>
      <c r="D49" s="124"/>
      <c r="E49" s="142"/>
      <c r="F49" s="11" t="s">
        <v>16</v>
      </c>
      <c r="G49" s="4">
        <f t="shared" ref="G49:G50" si="26">H49+I49+J49+K49+L49+M49+N49</f>
        <v>175104.7</v>
      </c>
      <c r="H49" s="7">
        <v>0</v>
      </c>
      <c r="I49" s="4">
        <v>4329.28</v>
      </c>
      <c r="J49" s="4">
        <v>61241.88</v>
      </c>
      <c r="K49" s="7">
        <v>49533.54</v>
      </c>
      <c r="L49" s="9">
        <v>0</v>
      </c>
      <c r="M49" s="4">
        <v>30000</v>
      </c>
      <c r="N49" s="4">
        <v>30000</v>
      </c>
      <c r="O49" s="133"/>
      <c r="P49" s="154"/>
      <c r="Q49" s="145"/>
      <c r="R49" s="41"/>
      <c r="S49" s="145"/>
      <c r="T49" s="95"/>
      <c r="U49" s="145"/>
      <c r="V49" s="145"/>
      <c r="W49" s="145"/>
      <c r="X49" s="145"/>
    </row>
    <row r="50" spans="1:24" ht="64.5" customHeight="1">
      <c r="A50" s="125"/>
      <c r="B50" s="152"/>
      <c r="C50" s="125"/>
      <c r="D50" s="125"/>
      <c r="E50" s="143"/>
      <c r="F50" s="11" t="s">
        <v>17</v>
      </c>
      <c r="G50" s="4">
        <f t="shared" si="26"/>
        <v>0</v>
      </c>
      <c r="H50" s="7"/>
      <c r="I50" s="7"/>
      <c r="J50" s="7"/>
      <c r="K50" s="7"/>
      <c r="L50" s="9"/>
      <c r="M50" s="35"/>
      <c r="N50" s="36"/>
      <c r="O50" s="134"/>
      <c r="P50" s="155"/>
      <c r="Q50" s="146"/>
      <c r="R50" s="41"/>
      <c r="S50" s="146"/>
      <c r="T50" s="96"/>
      <c r="U50" s="146"/>
      <c r="V50" s="146"/>
      <c r="W50" s="146"/>
      <c r="X50" s="146"/>
    </row>
    <row r="51" spans="1:24" ht="107.25" customHeight="1">
      <c r="A51" s="123"/>
      <c r="B51" s="150" t="s">
        <v>27</v>
      </c>
      <c r="C51" s="123">
        <v>2020</v>
      </c>
      <c r="D51" s="123">
        <v>2025</v>
      </c>
      <c r="E51" s="141" t="s">
        <v>14</v>
      </c>
      <c r="F51" s="11" t="s">
        <v>15</v>
      </c>
      <c r="G51" s="4">
        <f>H51+I51+J51+K51+L51+M51+N51</f>
        <v>761100</v>
      </c>
      <c r="H51" s="7">
        <f t="shared" ref="H51:J51" si="27">H52+H53</f>
        <v>0</v>
      </c>
      <c r="I51" s="7">
        <f t="shared" si="27"/>
        <v>157700</v>
      </c>
      <c r="J51" s="7">
        <f t="shared" si="27"/>
        <v>70800</v>
      </c>
      <c r="K51" s="7">
        <f>K52+K53</f>
        <v>30400</v>
      </c>
      <c r="L51" s="9">
        <f t="shared" ref="L51:N51" si="28">L52+L53</f>
        <v>271200</v>
      </c>
      <c r="M51" s="7">
        <f t="shared" si="28"/>
        <v>110000</v>
      </c>
      <c r="N51" s="7">
        <f t="shared" si="28"/>
        <v>121000</v>
      </c>
      <c r="O51" s="179" t="s">
        <v>151</v>
      </c>
      <c r="P51" s="144" t="s">
        <v>50</v>
      </c>
      <c r="Q51" s="144"/>
      <c r="R51" s="41">
        <v>0</v>
      </c>
      <c r="S51" s="144">
        <v>10</v>
      </c>
      <c r="T51" s="94">
        <v>7.5</v>
      </c>
      <c r="U51" s="144">
        <v>10</v>
      </c>
      <c r="V51" s="144">
        <v>10</v>
      </c>
      <c r="W51" s="144">
        <v>10</v>
      </c>
      <c r="X51" s="144">
        <v>10</v>
      </c>
    </row>
    <row r="52" spans="1:24" ht="75.75" customHeight="1">
      <c r="A52" s="124"/>
      <c r="B52" s="151"/>
      <c r="C52" s="124"/>
      <c r="D52" s="124"/>
      <c r="E52" s="142"/>
      <c r="F52" s="11" t="s">
        <v>16</v>
      </c>
      <c r="G52" s="4">
        <f>H52+I52+J52+K52+L52+M52+N52</f>
        <v>761100</v>
      </c>
      <c r="H52" s="7">
        <v>0</v>
      </c>
      <c r="I52" s="4">
        <v>157700</v>
      </c>
      <c r="J52" s="7">
        <v>70800</v>
      </c>
      <c r="K52" s="7">
        <v>30400</v>
      </c>
      <c r="L52" s="9">
        <v>271200</v>
      </c>
      <c r="M52" s="7">
        <v>110000</v>
      </c>
      <c r="N52" s="32">
        <v>121000</v>
      </c>
      <c r="O52" s="180"/>
      <c r="P52" s="145"/>
      <c r="Q52" s="145"/>
      <c r="R52" s="41"/>
      <c r="S52" s="145"/>
      <c r="T52" s="95"/>
      <c r="U52" s="145"/>
      <c r="V52" s="145"/>
      <c r="W52" s="145"/>
      <c r="X52" s="145"/>
    </row>
    <row r="53" spans="1:24" ht="39" customHeight="1">
      <c r="A53" s="125"/>
      <c r="B53" s="152"/>
      <c r="C53" s="125"/>
      <c r="D53" s="125"/>
      <c r="E53" s="143"/>
      <c r="F53" s="11" t="s">
        <v>17</v>
      </c>
      <c r="G53" s="4">
        <f>H53+I53+J53+K53+L53+M53+N53</f>
        <v>0</v>
      </c>
      <c r="H53" s="7"/>
      <c r="I53" s="7"/>
      <c r="J53" s="7"/>
      <c r="K53" s="7"/>
      <c r="L53" s="9"/>
      <c r="M53" s="7"/>
      <c r="N53" s="32"/>
      <c r="O53" s="181"/>
      <c r="P53" s="146"/>
      <c r="Q53" s="146"/>
      <c r="R53" s="41"/>
      <c r="S53" s="146"/>
      <c r="T53" s="96"/>
      <c r="U53" s="146"/>
      <c r="V53" s="146"/>
      <c r="W53" s="146"/>
      <c r="X53" s="146"/>
    </row>
    <row r="54" spans="1:24" ht="36" customHeight="1">
      <c r="A54" s="48"/>
      <c r="B54" s="150" t="s">
        <v>91</v>
      </c>
      <c r="C54" s="123">
        <v>2020</v>
      </c>
      <c r="D54" s="123">
        <v>2025</v>
      </c>
      <c r="E54" s="141" t="s">
        <v>14</v>
      </c>
      <c r="F54" s="11" t="s">
        <v>15</v>
      </c>
      <c r="G54" s="4">
        <f t="shared" ref="G54:G55" si="29">H54+I54+J54+K54+L54+M54</f>
        <v>175000</v>
      </c>
      <c r="H54" s="7">
        <f>H55+H56</f>
        <v>0</v>
      </c>
      <c r="I54" s="7"/>
      <c r="J54" s="7"/>
      <c r="K54" s="7">
        <f>K55+K56</f>
        <v>175000</v>
      </c>
      <c r="L54" s="9"/>
      <c r="M54" s="35"/>
      <c r="N54" s="36"/>
      <c r="O54" s="132" t="s">
        <v>149</v>
      </c>
      <c r="P54" s="144" t="s">
        <v>50</v>
      </c>
      <c r="Q54" s="144"/>
      <c r="R54" s="144"/>
      <c r="S54" s="144"/>
      <c r="T54" s="144"/>
      <c r="U54" s="144">
        <v>100</v>
      </c>
      <c r="V54" s="144"/>
      <c r="W54" s="144"/>
      <c r="X54" s="184"/>
    </row>
    <row r="55" spans="1:24" ht="51" customHeight="1">
      <c r="A55" s="48"/>
      <c r="B55" s="151"/>
      <c r="C55" s="124"/>
      <c r="D55" s="124"/>
      <c r="E55" s="142"/>
      <c r="F55" s="11" t="s">
        <v>16</v>
      </c>
      <c r="G55" s="4">
        <f t="shared" si="29"/>
        <v>175000</v>
      </c>
      <c r="H55" s="7">
        <v>0</v>
      </c>
      <c r="I55" s="7"/>
      <c r="J55" s="7"/>
      <c r="K55" s="7">
        <v>175000</v>
      </c>
      <c r="L55" s="9"/>
      <c r="M55" s="35"/>
      <c r="N55" s="36"/>
      <c r="O55" s="133"/>
      <c r="P55" s="145"/>
      <c r="Q55" s="145"/>
      <c r="R55" s="145"/>
      <c r="S55" s="145"/>
      <c r="T55" s="145"/>
      <c r="U55" s="145"/>
      <c r="V55" s="145"/>
      <c r="W55" s="145"/>
      <c r="X55" s="185"/>
    </row>
    <row r="56" spans="1:24" ht="135" customHeight="1">
      <c r="A56" s="48"/>
      <c r="B56" s="152"/>
      <c r="C56" s="125"/>
      <c r="D56" s="125"/>
      <c r="E56" s="143"/>
      <c r="F56" s="11" t="s">
        <v>17</v>
      </c>
      <c r="G56" s="4"/>
      <c r="H56" s="7"/>
      <c r="I56" s="7"/>
      <c r="J56" s="7"/>
      <c r="K56" s="7"/>
      <c r="L56" s="9"/>
      <c r="M56" s="35"/>
      <c r="N56" s="36"/>
      <c r="O56" s="134"/>
      <c r="P56" s="146"/>
      <c r="Q56" s="146"/>
      <c r="R56" s="146"/>
      <c r="S56" s="146"/>
      <c r="T56" s="146"/>
      <c r="U56" s="146"/>
      <c r="V56" s="146"/>
      <c r="W56" s="146"/>
      <c r="X56" s="186"/>
    </row>
    <row r="57" spans="1:24" ht="37.5" customHeight="1">
      <c r="A57" s="48"/>
      <c r="B57" s="150" t="s">
        <v>120</v>
      </c>
      <c r="C57" s="123">
        <v>2020</v>
      </c>
      <c r="D57" s="123">
        <v>2025</v>
      </c>
      <c r="E57" s="141" t="s">
        <v>14</v>
      </c>
      <c r="F57" s="11" t="s">
        <v>15</v>
      </c>
      <c r="G57" s="4">
        <f>H57+I57+J57+K57+L57+M57</f>
        <v>53000</v>
      </c>
      <c r="H57" s="7"/>
      <c r="I57" s="4">
        <f>I58+I59</f>
        <v>7000</v>
      </c>
      <c r="J57" s="4">
        <f>J58+J59</f>
        <v>42000</v>
      </c>
      <c r="K57" s="4">
        <f t="shared" ref="K57:N57" si="30">K58+K59</f>
        <v>0</v>
      </c>
      <c r="L57" s="65">
        <f t="shared" si="30"/>
        <v>4000</v>
      </c>
      <c r="M57" s="4">
        <f t="shared" si="30"/>
        <v>0</v>
      </c>
      <c r="N57" s="4">
        <f t="shared" si="30"/>
        <v>0</v>
      </c>
      <c r="O57" s="132" t="s">
        <v>149</v>
      </c>
      <c r="P57" s="153" t="s">
        <v>50</v>
      </c>
      <c r="Q57" s="144"/>
      <c r="R57" s="41"/>
      <c r="S57" s="144">
        <v>100</v>
      </c>
      <c r="T57" s="144">
        <v>100</v>
      </c>
      <c r="U57" s="147"/>
      <c r="V57" s="159">
        <v>100</v>
      </c>
      <c r="W57" s="147"/>
      <c r="X57" s="147"/>
    </row>
    <row r="58" spans="1:24" ht="98.25" customHeight="1">
      <c r="A58" s="48"/>
      <c r="B58" s="151"/>
      <c r="C58" s="124"/>
      <c r="D58" s="124"/>
      <c r="E58" s="142"/>
      <c r="F58" s="11" t="s">
        <v>16</v>
      </c>
      <c r="G58" s="4">
        <f>H58+I58+J58+K58+L58+M58</f>
        <v>53000</v>
      </c>
      <c r="H58" s="7"/>
      <c r="I58" s="7">
        <v>7000</v>
      </c>
      <c r="J58" s="7">
        <v>42000</v>
      </c>
      <c r="K58" s="7"/>
      <c r="L58" s="9">
        <v>4000</v>
      </c>
      <c r="M58" s="35"/>
      <c r="N58" s="36"/>
      <c r="O58" s="133"/>
      <c r="P58" s="154"/>
      <c r="Q58" s="145"/>
      <c r="R58" s="41"/>
      <c r="S58" s="145"/>
      <c r="T58" s="145"/>
      <c r="U58" s="148"/>
      <c r="V58" s="160"/>
      <c r="W58" s="148"/>
      <c r="X58" s="148"/>
    </row>
    <row r="59" spans="1:24" ht="63.75" customHeight="1">
      <c r="A59" s="48"/>
      <c r="B59" s="152"/>
      <c r="C59" s="125"/>
      <c r="D59" s="125"/>
      <c r="E59" s="143"/>
      <c r="F59" s="11" t="s">
        <v>17</v>
      </c>
      <c r="G59" s="4"/>
      <c r="H59" s="7"/>
      <c r="I59" s="7"/>
      <c r="J59" s="7"/>
      <c r="K59" s="7"/>
      <c r="L59" s="9"/>
      <c r="M59" s="35"/>
      <c r="N59" s="36"/>
      <c r="O59" s="134"/>
      <c r="P59" s="155"/>
      <c r="Q59" s="146"/>
      <c r="R59" s="41"/>
      <c r="S59" s="146"/>
      <c r="T59" s="146"/>
      <c r="U59" s="149"/>
      <c r="V59" s="161"/>
      <c r="W59" s="149"/>
      <c r="X59" s="149"/>
    </row>
    <row r="60" spans="1:24" ht="24">
      <c r="A60" s="48"/>
      <c r="B60" s="150" t="s">
        <v>139</v>
      </c>
      <c r="C60" s="123">
        <v>2022</v>
      </c>
      <c r="D60" s="123">
        <v>2025</v>
      </c>
      <c r="E60" s="141" t="s">
        <v>14</v>
      </c>
      <c r="F60" s="11" t="s">
        <v>15</v>
      </c>
      <c r="G60" s="4">
        <f>H60+I60+J60+K60+L60+M60</f>
        <v>1982432.77</v>
      </c>
      <c r="H60" s="7"/>
      <c r="I60" s="7"/>
      <c r="J60" s="7"/>
      <c r="K60" s="7">
        <f>K61+K62</f>
        <v>1982432.77</v>
      </c>
      <c r="L60" s="9"/>
      <c r="M60" s="35"/>
      <c r="N60" s="36"/>
      <c r="O60" s="132" t="s">
        <v>131</v>
      </c>
      <c r="P60" s="153" t="s">
        <v>50</v>
      </c>
      <c r="Q60" s="144"/>
      <c r="R60" s="144"/>
      <c r="S60" s="144"/>
      <c r="T60" s="144"/>
      <c r="U60" s="144">
        <v>100</v>
      </c>
      <c r="V60" s="184"/>
      <c r="W60" s="184"/>
      <c r="X60" s="184"/>
    </row>
    <row r="61" spans="1:24" ht="90.75" customHeight="1">
      <c r="A61" s="48"/>
      <c r="B61" s="151"/>
      <c r="C61" s="124"/>
      <c r="D61" s="124"/>
      <c r="E61" s="142"/>
      <c r="F61" s="11" t="s">
        <v>16</v>
      </c>
      <c r="G61" s="4">
        <f>H61+I61+J61+K61+L61+M61</f>
        <v>20221.150000000001</v>
      </c>
      <c r="H61" s="7"/>
      <c r="I61" s="7"/>
      <c r="J61" s="7"/>
      <c r="K61" s="37">
        <v>20221.150000000001</v>
      </c>
      <c r="L61" s="9"/>
      <c r="M61" s="35"/>
      <c r="N61" s="36"/>
      <c r="O61" s="133"/>
      <c r="P61" s="154"/>
      <c r="Q61" s="145"/>
      <c r="R61" s="145"/>
      <c r="S61" s="145"/>
      <c r="T61" s="145"/>
      <c r="U61" s="145"/>
      <c r="V61" s="185"/>
      <c r="W61" s="185"/>
      <c r="X61" s="185"/>
    </row>
    <row r="62" spans="1:24" ht="54.75" customHeight="1">
      <c r="A62" s="48"/>
      <c r="B62" s="152"/>
      <c r="C62" s="125"/>
      <c r="D62" s="125"/>
      <c r="E62" s="143"/>
      <c r="F62" s="11" t="s">
        <v>17</v>
      </c>
      <c r="G62" s="4"/>
      <c r="H62" s="7"/>
      <c r="I62" s="7"/>
      <c r="J62" s="7"/>
      <c r="K62" s="7">
        <v>1962211.62</v>
      </c>
      <c r="L62" s="9"/>
      <c r="M62" s="35"/>
      <c r="N62" s="36"/>
      <c r="O62" s="134"/>
      <c r="P62" s="155"/>
      <c r="Q62" s="146"/>
      <c r="R62" s="146"/>
      <c r="S62" s="146"/>
      <c r="T62" s="146"/>
      <c r="U62" s="146"/>
      <c r="V62" s="186"/>
      <c r="W62" s="186"/>
      <c r="X62" s="186"/>
    </row>
    <row r="63" spans="1:24" ht="24">
      <c r="A63" s="48"/>
      <c r="B63" s="150" t="s">
        <v>163</v>
      </c>
      <c r="C63" s="123">
        <v>2023</v>
      </c>
      <c r="D63" s="123">
        <v>2025</v>
      </c>
      <c r="E63" s="141" t="s">
        <v>14</v>
      </c>
      <c r="F63" s="11" t="s">
        <v>15</v>
      </c>
      <c r="G63" s="4">
        <f>H63+I63+J63+K63+L63+M63</f>
        <v>235245.32</v>
      </c>
      <c r="H63" s="7"/>
      <c r="I63" s="7"/>
      <c r="J63" s="7"/>
      <c r="K63" s="7"/>
      <c r="L63" s="9">
        <f>L64+L65</f>
        <v>235245.32</v>
      </c>
      <c r="M63" s="35"/>
      <c r="N63" s="36"/>
      <c r="O63" s="221" t="s">
        <v>169</v>
      </c>
      <c r="P63" s="153" t="s">
        <v>50</v>
      </c>
      <c r="Q63" s="144"/>
      <c r="R63" s="144"/>
      <c r="S63" s="144"/>
      <c r="T63" s="144"/>
      <c r="U63" s="144"/>
      <c r="V63" s="132" t="s">
        <v>170</v>
      </c>
      <c r="W63" s="144"/>
      <c r="X63" s="144"/>
    </row>
    <row r="64" spans="1:24" ht="108.75" customHeight="1">
      <c r="A64" s="48"/>
      <c r="B64" s="151"/>
      <c r="C64" s="124"/>
      <c r="D64" s="124"/>
      <c r="E64" s="142"/>
      <c r="F64" s="11" t="s">
        <v>16</v>
      </c>
      <c r="G64" s="4">
        <f>H64+I64+J64+K64+L64+M64</f>
        <v>20000</v>
      </c>
      <c r="H64" s="7"/>
      <c r="I64" s="7"/>
      <c r="J64" s="7"/>
      <c r="K64" s="37"/>
      <c r="L64" s="9">
        <v>20000</v>
      </c>
      <c r="M64" s="35"/>
      <c r="N64" s="36"/>
      <c r="O64" s="241"/>
      <c r="P64" s="154"/>
      <c r="Q64" s="145"/>
      <c r="R64" s="145"/>
      <c r="S64" s="145"/>
      <c r="T64" s="145"/>
      <c r="U64" s="145"/>
      <c r="V64" s="133"/>
      <c r="W64" s="145"/>
      <c r="X64" s="145"/>
    </row>
    <row r="65" spans="1:25" ht="63" customHeight="1">
      <c r="A65" s="48"/>
      <c r="B65" s="152"/>
      <c r="C65" s="125"/>
      <c r="D65" s="125"/>
      <c r="E65" s="143"/>
      <c r="F65" s="11" t="s">
        <v>17</v>
      </c>
      <c r="G65" s="4"/>
      <c r="H65" s="7"/>
      <c r="I65" s="7"/>
      <c r="J65" s="7"/>
      <c r="K65" s="7"/>
      <c r="L65" s="9">
        <v>215245.32</v>
      </c>
      <c r="M65" s="35"/>
      <c r="N65" s="36"/>
      <c r="O65" s="222"/>
      <c r="P65" s="155"/>
      <c r="Q65" s="146"/>
      <c r="R65" s="146"/>
      <c r="S65" s="146"/>
      <c r="T65" s="146"/>
      <c r="U65" s="146"/>
      <c r="V65" s="134"/>
      <c r="W65" s="146"/>
      <c r="X65" s="146"/>
    </row>
    <row r="66" spans="1:25" s="8" customFormat="1" ht="24">
      <c r="A66" s="82"/>
      <c r="B66" s="103" t="s">
        <v>19</v>
      </c>
      <c r="C66" s="165">
        <v>2020</v>
      </c>
      <c r="D66" s="126">
        <v>2025</v>
      </c>
      <c r="E66" s="168" t="s">
        <v>14</v>
      </c>
      <c r="F66" s="12" t="s">
        <v>15</v>
      </c>
      <c r="G66" s="31">
        <f>G33+G39</f>
        <v>102772621.65000001</v>
      </c>
      <c r="H66" s="31">
        <f t="shared" ref="H66:N68" si="31">H33+H39</f>
        <v>0</v>
      </c>
      <c r="I66" s="31">
        <f>I33+I39</f>
        <v>12131306.139999999</v>
      </c>
      <c r="J66" s="31">
        <f t="shared" ref="J66:N66" si="32">J33+J39</f>
        <v>14699108.350000001</v>
      </c>
      <c r="K66" s="31">
        <f>K33+K39</f>
        <v>19420001.27</v>
      </c>
      <c r="L66" s="64">
        <f t="shared" si="32"/>
        <v>20151108.080000002</v>
      </c>
      <c r="M66" s="31">
        <f t="shared" si="32"/>
        <v>17908928.920000002</v>
      </c>
      <c r="N66" s="31">
        <f t="shared" si="32"/>
        <v>18697414.210000001</v>
      </c>
      <c r="O66" s="123" t="s">
        <v>13</v>
      </c>
      <c r="P66" s="123" t="s">
        <v>13</v>
      </c>
      <c r="Q66" s="123" t="s">
        <v>13</v>
      </c>
      <c r="R66" s="123" t="s">
        <v>13</v>
      </c>
      <c r="S66" s="123" t="s">
        <v>13</v>
      </c>
      <c r="T66" s="123" t="s">
        <v>13</v>
      </c>
      <c r="U66" s="123" t="s">
        <v>13</v>
      </c>
      <c r="V66" s="123" t="s">
        <v>13</v>
      </c>
      <c r="W66" s="123" t="s">
        <v>13</v>
      </c>
      <c r="X66" s="123" t="s">
        <v>13</v>
      </c>
      <c r="Y66" s="66"/>
    </row>
    <row r="67" spans="1:25" s="8" customFormat="1" ht="96">
      <c r="A67" s="83"/>
      <c r="B67" s="104"/>
      <c r="C67" s="166"/>
      <c r="D67" s="127"/>
      <c r="E67" s="169"/>
      <c r="F67" s="12" t="s">
        <v>16</v>
      </c>
      <c r="G67" s="7">
        <f>G34+G40</f>
        <v>97883858.030000001</v>
      </c>
      <c r="H67" s="7">
        <f t="shared" si="31"/>
        <v>0</v>
      </c>
      <c r="I67" s="7">
        <f t="shared" si="31"/>
        <v>12131306.139999999</v>
      </c>
      <c r="J67" s="7">
        <f t="shared" si="31"/>
        <v>14699108.350000001</v>
      </c>
      <c r="K67" s="7">
        <f>K34+K40</f>
        <v>16821428.650000002</v>
      </c>
      <c r="L67" s="9">
        <f t="shared" si="31"/>
        <v>19203704.760000002</v>
      </c>
      <c r="M67" s="7">
        <f t="shared" si="31"/>
        <v>17143843.920000002</v>
      </c>
      <c r="N67" s="7">
        <f t="shared" si="31"/>
        <v>17904466.210000001</v>
      </c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66"/>
    </row>
    <row r="68" spans="1:25" s="8" customFormat="1" ht="60">
      <c r="A68" s="84"/>
      <c r="B68" s="105"/>
      <c r="C68" s="167"/>
      <c r="D68" s="128"/>
      <c r="E68" s="170"/>
      <c r="F68" s="12" t="s">
        <v>17</v>
      </c>
      <c r="G68" s="7">
        <f>G35+G41</f>
        <v>2926552</v>
      </c>
      <c r="H68" s="7">
        <f t="shared" si="31"/>
        <v>0</v>
      </c>
      <c r="I68" s="7">
        <f t="shared" si="31"/>
        <v>0</v>
      </c>
      <c r="J68" s="7">
        <f t="shared" si="31"/>
        <v>0</v>
      </c>
      <c r="K68" s="7">
        <f>K35+K41</f>
        <v>2598572.62</v>
      </c>
      <c r="L68" s="9">
        <f t="shared" si="31"/>
        <v>947403.32000000007</v>
      </c>
      <c r="M68" s="7">
        <f t="shared" si="31"/>
        <v>765085</v>
      </c>
      <c r="N68" s="7">
        <f t="shared" si="31"/>
        <v>792948</v>
      </c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66"/>
    </row>
    <row r="69" spans="1:25" ht="163.5" customHeight="1">
      <c r="A69" s="182" t="s">
        <v>101</v>
      </c>
      <c r="B69" s="183"/>
      <c r="C69" s="10">
        <v>2020</v>
      </c>
      <c r="D69" s="51">
        <v>2025</v>
      </c>
      <c r="E69" s="60" t="s">
        <v>13</v>
      </c>
      <c r="F69" s="60" t="s">
        <v>13</v>
      </c>
      <c r="G69" s="60" t="s">
        <v>13</v>
      </c>
      <c r="H69" s="61" t="s">
        <v>13</v>
      </c>
      <c r="I69" s="61" t="s">
        <v>13</v>
      </c>
      <c r="J69" s="61" t="s">
        <v>13</v>
      </c>
      <c r="K69" s="61" t="s">
        <v>13</v>
      </c>
      <c r="L69" s="62" t="s">
        <v>13</v>
      </c>
      <c r="M69" s="61" t="s">
        <v>13</v>
      </c>
      <c r="N69" s="61" t="s">
        <v>13</v>
      </c>
      <c r="O69" s="63" t="s">
        <v>13</v>
      </c>
      <c r="P69" s="63" t="s">
        <v>13</v>
      </c>
      <c r="Q69" s="63" t="s">
        <v>13</v>
      </c>
      <c r="R69" s="63" t="s">
        <v>13</v>
      </c>
      <c r="S69" s="63" t="s">
        <v>13</v>
      </c>
      <c r="T69" s="63" t="s">
        <v>13</v>
      </c>
      <c r="U69" s="63" t="s">
        <v>13</v>
      </c>
      <c r="V69" s="63" t="s">
        <v>13</v>
      </c>
      <c r="W69" s="63" t="s">
        <v>13</v>
      </c>
      <c r="X69" s="63" t="s">
        <v>13</v>
      </c>
    </row>
    <row r="70" spans="1:25" ht="114.75" customHeight="1">
      <c r="A70" s="177" t="s">
        <v>138</v>
      </c>
      <c r="B70" s="178"/>
      <c r="C70" s="10">
        <v>2020</v>
      </c>
      <c r="D70" s="49">
        <v>2025</v>
      </c>
      <c r="E70" s="60" t="s">
        <v>13</v>
      </c>
      <c r="F70" s="60" t="s">
        <v>13</v>
      </c>
      <c r="G70" s="60" t="s">
        <v>13</v>
      </c>
      <c r="H70" s="61" t="s">
        <v>13</v>
      </c>
      <c r="I70" s="61" t="s">
        <v>13</v>
      </c>
      <c r="J70" s="61" t="s">
        <v>13</v>
      </c>
      <c r="K70" s="61" t="s">
        <v>13</v>
      </c>
      <c r="L70" s="62" t="s">
        <v>13</v>
      </c>
      <c r="M70" s="61" t="s">
        <v>13</v>
      </c>
      <c r="N70" s="61" t="s">
        <v>13</v>
      </c>
      <c r="O70" s="63" t="s">
        <v>13</v>
      </c>
      <c r="P70" s="63" t="s">
        <v>13</v>
      </c>
      <c r="Q70" s="63" t="s">
        <v>13</v>
      </c>
      <c r="R70" s="63" t="s">
        <v>13</v>
      </c>
      <c r="S70" s="63" t="s">
        <v>13</v>
      </c>
      <c r="T70" s="63" t="s">
        <v>13</v>
      </c>
      <c r="U70" s="63" t="s">
        <v>13</v>
      </c>
      <c r="V70" s="63" t="s">
        <v>13</v>
      </c>
      <c r="W70" s="63" t="s">
        <v>13</v>
      </c>
      <c r="X70" s="63" t="s">
        <v>13</v>
      </c>
    </row>
    <row r="71" spans="1:25" ht="26.25" customHeight="1">
      <c r="A71" s="123"/>
      <c r="B71" s="120" t="s">
        <v>102</v>
      </c>
      <c r="C71" s="171">
        <v>2020</v>
      </c>
      <c r="D71" s="138">
        <v>2025</v>
      </c>
      <c r="E71" s="174" t="s">
        <v>14</v>
      </c>
      <c r="F71" s="11" t="s">
        <v>15</v>
      </c>
      <c r="G71" s="4">
        <f>G74</f>
        <v>3203740.24</v>
      </c>
      <c r="H71" s="7">
        <f t="shared" ref="H71:N76" si="33">H74</f>
        <v>0</v>
      </c>
      <c r="I71" s="7">
        <f t="shared" si="33"/>
        <v>411000</v>
      </c>
      <c r="J71" s="7">
        <f t="shared" si="33"/>
        <v>502912.34</v>
      </c>
      <c r="K71" s="7">
        <f>K74</f>
        <v>754999.92999999993</v>
      </c>
      <c r="L71" s="9">
        <f t="shared" ref="L71:N72" si="34">L74</f>
        <v>384827.97</v>
      </c>
      <c r="M71" s="7">
        <f t="shared" si="34"/>
        <v>525000</v>
      </c>
      <c r="N71" s="7">
        <f t="shared" si="34"/>
        <v>625000</v>
      </c>
      <c r="O71" s="123" t="s">
        <v>13</v>
      </c>
      <c r="P71" s="123" t="s">
        <v>13</v>
      </c>
      <c r="Q71" s="123" t="s">
        <v>13</v>
      </c>
      <c r="R71" s="123" t="s">
        <v>13</v>
      </c>
      <c r="S71" s="123" t="s">
        <v>13</v>
      </c>
      <c r="T71" s="123" t="s">
        <v>13</v>
      </c>
      <c r="U71" s="123" t="s">
        <v>13</v>
      </c>
      <c r="V71" s="123" t="s">
        <v>13</v>
      </c>
      <c r="W71" s="123" t="s">
        <v>13</v>
      </c>
      <c r="X71" s="123" t="s">
        <v>13</v>
      </c>
    </row>
    <row r="72" spans="1:25" ht="87.75" customHeight="1">
      <c r="A72" s="124"/>
      <c r="B72" s="121"/>
      <c r="C72" s="172"/>
      <c r="D72" s="139"/>
      <c r="E72" s="175"/>
      <c r="F72" s="11" t="s">
        <v>16</v>
      </c>
      <c r="G72" s="4">
        <f>G75</f>
        <v>3203740.24</v>
      </c>
      <c r="H72" s="7">
        <f t="shared" si="33"/>
        <v>0</v>
      </c>
      <c r="I72" s="7">
        <f t="shared" si="33"/>
        <v>411000</v>
      </c>
      <c r="J72" s="7">
        <f t="shared" si="33"/>
        <v>502912.34</v>
      </c>
      <c r="K72" s="7">
        <f>K75</f>
        <v>754999.92999999993</v>
      </c>
      <c r="L72" s="9">
        <f t="shared" si="34"/>
        <v>384827.97</v>
      </c>
      <c r="M72" s="7">
        <f t="shared" si="34"/>
        <v>525000</v>
      </c>
      <c r="N72" s="7">
        <f t="shared" si="34"/>
        <v>625000</v>
      </c>
      <c r="O72" s="124"/>
      <c r="P72" s="124"/>
      <c r="Q72" s="124"/>
      <c r="R72" s="124"/>
      <c r="S72" s="124"/>
      <c r="T72" s="124"/>
      <c r="U72" s="124"/>
      <c r="V72" s="124"/>
      <c r="W72" s="124"/>
      <c r="X72" s="124"/>
    </row>
    <row r="73" spans="1:25" ht="60" customHeight="1">
      <c r="A73" s="125"/>
      <c r="B73" s="122"/>
      <c r="C73" s="173"/>
      <c r="D73" s="140"/>
      <c r="E73" s="176"/>
      <c r="F73" s="11" t="s">
        <v>17</v>
      </c>
      <c r="G73" s="4">
        <f>G76</f>
        <v>0</v>
      </c>
      <c r="H73" s="7">
        <f t="shared" si="33"/>
        <v>0</v>
      </c>
      <c r="I73" s="7">
        <f t="shared" si="33"/>
        <v>0</v>
      </c>
      <c r="J73" s="7">
        <f t="shared" si="33"/>
        <v>0</v>
      </c>
      <c r="K73" s="7">
        <f>K76</f>
        <v>0</v>
      </c>
      <c r="L73" s="9"/>
      <c r="M73" s="35"/>
      <c r="N73" s="35"/>
      <c r="O73" s="125"/>
      <c r="P73" s="125"/>
      <c r="Q73" s="125"/>
      <c r="R73" s="125"/>
      <c r="S73" s="125"/>
      <c r="T73" s="125"/>
      <c r="U73" s="125"/>
      <c r="V73" s="125"/>
      <c r="W73" s="125"/>
      <c r="X73" s="125"/>
    </row>
    <row r="74" spans="1:25" ht="28.5" customHeight="1">
      <c r="A74" s="123"/>
      <c r="B74" s="150" t="s">
        <v>44</v>
      </c>
      <c r="C74" s="123">
        <v>2020</v>
      </c>
      <c r="D74" s="123">
        <v>2025</v>
      </c>
      <c r="E74" s="141" t="s">
        <v>14</v>
      </c>
      <c r="F74" s="11" t="s">
        <v>15</v>
      </c>
      <c r="G74" s="4">
        <f t="shared" ref="G74:G82" si="35">H74+I74+J74+K74+L74+M74+N74</f>
        <v>3203740.24</v>
      </c>
      <c r="H74" s="7">
        <f t="shared" si="33"/>
        <v>0</v>
      </c>
      <c r="I74" s="4">
        <f t="shared" si="33"/>
        <v>411000</v>
      </c>
      <c r="J74" s="4">
        <f t="shared" si="33"/>
        <v>502912.34</v>
      </c>
      <c r="K74" s="7">
        <f>K77+K80</f>
        <v>754999.92999999993</v>
      </c>
      <c r="L74" s="9">
        <f t="shared" si="33"/>
        <v>384827.97</v>
      </c>
      <c r="M74" s="4">
        <f t="shared" si="33"/>
        <v>525000</v>
      </c>
      <c r="N74" s="4">
        <f t="shared" si="33"/>
        <v>625000</v>
      </c>
      <c r="O74" s="123" t="s">
        <v>13</v>
      </c>
      <c r="P74" s="123" t="s">
        <v>13</v>
      </c>
      <c r="Q74" s="123" t="s">
        <v>13</v>
      </c>
      <c r="R74" s="123" t="s">
        <v>13</v>
      </c>
      <c r="S74" s="123" t="s">
        <v>13</v>
      </c>
      <c r="T74" s="123" t="s">
        <v>13</v>
      </c>
      <c r="U74" s="123" t="s">
        <v>13</v>
      </c>
      <c r="V74" s="123" t="s">
        <v>13</v>
      </c>
      <c r="W74" s="123" t="s">
        <v>13</v>
      </c>
      <c r="X74" s="123" t="s">
        <v>13</v>
      </c>
    </row>
    <row r="75" spans="1:25" ht="86.25" customHeight="1">
      <c r="A75" s="124"/>
      <c r="B75" s="151"/>
      <c r="C75" s="124"/>
      <c r="D75" s="124"/>
      <c r="E75" s="142"/>
      <c r="F75" s="11" t="s">
        <v>16</v>
      </c>
      <c r="G75" s="4">
        <f t="shared" si="35"/>
        <v>3203740.24</v>
      </c>
      <c r="H75" s="7">
        <f t="shared" si="33"/>
        <v>0</v>
      </c>
      <c r="I75" s="7">
        <f t="shared" si="33"/>
        <v>411000</v>
      </c>
      <c r="J75" s="7">
        <f t="shared" si="33"/>
        <v>502912.34</v>
      </c>
      <c r="K75" s="7">
        <f>K78+K81</f>
        <v>754999.92999999993</v>
      </c>
      <c r="L75" s="9">
        <f t="shared" si="33"/>
        <v>384827.97</v>
      </c>
      <c r="M75" s="7">
        <f t="shared" si="33"/>
        <v>525000</v>
      </c>
      <c r="N75" s="7">
        <f t="shared" si="33"/>
        <v>625000</v>
      </c>
      <c r="O75" s="124"/>
      <c r="P75" s="124"/>
      <c r="Q75" s="124"/>
      <c r="R75" s="124"/>
      <c r="S75" s="124"/>
      <c r="T75" s="124"/>
      <c r="U75" s="124"/>
      <c r="V75" s="124"/>
      <c r="W75" s="124"/>
      <c r="X75" s="124"/>
    </row>
    <row r="76" spans="1:25" ht="58.5" customHeight="1">
      <c r="A76" s="125"/>
      <c r="B76" s="152"/>
      <c r="C76" s="125"/>
      <c r="D76" s="125"/>
      <c r="E76" s="143"/>
      <c r="F76" s="11" t="s">
        <v>17</v>
      </c>
      <c r="G76" s="4">
        <f t="shared" si="35"/>
        <v>0</v>
      </c>
      <c r="H76" s="7">
        <f>H79</f>
        <v>0</v>
      </c>
      <c r="I76" s="4">
        <f t="shared" si="33"/>
        <v>0</v>
      </c>
      <c r="J76" s="4">
        <f t="shared" si="33"/>
        <v>0</v>
      </c>
      <c r="K76" s="7">
        <f t="shared" si="33"/>
        <v>0</v>
      </c>
      <c r="L76" s="9">
        <f t="shared" si="33"/>
        <v>0</v>
      </c>
      <c r="M76" s="4">
        <f t="shared" si="33"/>
        <v>0</v>
      </c>
      <c r="N76" s="4">
        <f t="shared" si="33"/>
        <v>0</v>
      </c>
      <c r="O76" s="125"/>
      <c r="P76" s="125"/>
      <c r="Q76" s="125"/>
      <c r="R76" s="125"/>
      <c r="S76" s="125"/>
      <c r="T76" s="125"/>
      <c r="U76" s="125"/>
      <c r="V76" s="125"/>
      <c r="W76" s="125"/>
      <c r="X76" s="125"/>
    </row>
    <row r="77" spans="1:25" ht="27.75" customHeight="1">
      <c r="A77" s="123"/>
      <c r="B77" s="150" t="s">
        <v>30</v>
      </c>
      <c r="C77" s="171">
        <v>2020</v>
      </c>
      <c r="D77" s="123">
        <v>2025</v>
      </c>
      <c r="E77" s="174" t="s">
        <v>14</v>
      </c>
      <c r="F77" s="11" t="s">
        <v>15</v>
      </c>
      <c r="G77" s="4">
        <f t="shared" si="35"/>
        <v>2947390.24</v>
      </c>
      <c r="H77" s="7">
        <f>H78+H79</f>
        <v>0</v>
      </c>
      <c r="I77" s="7">
        <f t="shared" ref="I77:J77" si="36">I78+I79</f>
        <v>411000</v>
      </c>
      <c r="J77" s="7">
        <f t="shared" si="36"/>
        <v>502912.34</v>
      </c>
      <c r="K77" s="7">
        <f>K78+K79</f>
        <v>498649.93</v>
      </c>
      <c r="L77" s="9">
        <f t="shared" ref="L77:N77" si="37">L78+L79</f>
        <v>384827.97</v>
      </c>
      <c r="M77" s="7">
        <f t="shared" si="37"/>
        <v>525000</v>
      </c>
      <c r="N77" s="7">
        <f t="shared" si="37"/>
        <v>625000</v>
      </c>
      <c r="O77" s="132" t="s">
        <v>141</v>
      </c>
      <c r="P77" s="144" t="s">
        <v>50</v>
      </c>
      <c r="Q77" s="144"/>
      <c r="R77" s="41"/>
      <c r="S77" s="144">
        <v>100</v>
      </c>
      <c r="T77" s="144">
        <v>100</v>
      </c>
      <c r="U77" s="144">
        <v>100</v>
      </c>
      <c r="V77" s="144">
        <v>100</v>
      </c>
      <c r="W77" s="144">
        <v>100</v>
      </c>
      <c r="X77" s="144">
        <v>100</v>
      </c>
    </row>
    <row r="78" spans="1:25" ht="96" customHeight="1">
      <c r="A78" s="124"/>
      <c r="B78" s="151"/>
      <c r="C78" s="172"/>
      <c r="D78" s="124"/>
      <c r="E78" s="175"/>
      <c r="F78" s="11" t="s">
        <v>16</v>
      </c>
      <c r="G78" s="4">
        <f t="shared" si="35"/>
        <v>2947390.24</v>
      </c>
      <c r="H78" s="7">
        <v>0</v>
      </c>
      <c r="I78" s="7">
        <v>411000</v>
      </c>
      <c r="J78" s="7">
        <v>502912.34</v>
      </c>
      <c r="K78" s="7">
        <v>498649.93</v>
      </c>
      <c r="L78" s="9">
        <v>384827.97</v>
      </c>
      <c r="M78" s="7">
        <v>525000</v>
      </c>
      <c r="N78" s="7">
        <v>625000</v>
      </c>
      <c r="O78" s="133"/>
      <c r="P78" s="145"/>
      <c r="Q78" s="145"/>
      <c r="R78" s="41"/>
      <c r="S78" s="145"/>
      <c r="T78" s="145"/>
      <c r="U78" s="145"/>
      <c r="V78" s="145"/>
      <c r="W78" s="145"/>
      <c r="X78" s="145"/>
    </row>
    <row r="79" spans="1:25" ht="60.75" customHeight="1">
      <c r="A79" s="125"/>
      <c r="B79" s="152"/>
      <c r="C79" s="173"/>
      <c r="D79" s="125"/>
      <c r="E79" s="176"/>
      <c r="F79" s="11" t="s">
        <v>17</v>
      </c>
      <c r="G79" s="4">
        <f t="shared" si="35"/>
        <v>0</v>
      </c>
      <c r="H79" s="7"/>
      <c r="I79" s="7"/>
      <c r="J79" s="7"/>
      <c r="K79" s="7"/>
      <c r="L79" s="9"/>
      <c r="M79" s="35"/>
      <c r="N79" s="36"/>
      <c r="O79" s="134"/>
      <c r="P79" s="146"/>
      <c r="Q79" s="146"/>
      <c r="R79" s="41"/>
      <c r="S79" s="146"/>
      <c r="T79" s="146"/>
      <c r="U79" s="146"/>
      <c r="V79" s="146"/>
      <c r="W79" s="146"/>
      <c r="X79" s="146"/>
    </row>
    <row r="80" spans="1:25" ht="43.5" customHeight="1">
      <c r="A80" s="48"/>
      <c r="B80" s="150" t="s">
        <v>171</v>
      </c>
      <c r="C80" s="123">
        <v>2020</v>
      </c>
      <c r="D80" s="139">
        <v>2025</v>
      </c>
      <c r="E80" s="174" t="s">
        <v>14</v>
      </c>
      <c r="F80" s="11" t="s">
        <v>15</v>
      </c>
      <c r="G80" s="4">
        <f t="shared" si="35"/>
        <v>256350</v>
      </c>
      <c r="H80" s="7"/>
      <c r="I80" s="7"/>
      <c r="J80" s="7"/>
      <c r="K80" s="7">
        <f>K81+K82</f>
        <v>256350</v>
      </c>
      <c r="L80" s="9"/>
      <c r="M80" s="35"/>
      <c r="N80" s="36"/>
      <c r="O80" s="156" t="s">
        <v>131</v>
      </c>
      <c r="P80" s="153" t="s">
        <v>50</v>
      </c>
      <c r="Q80" s="144"/>
      <c r="R80" s="144"/>
      <c r="S80" s="144"/>
      <c r="T80" s="144"/>
      <c r="U80" s="144">
        <v>100</v>
      </c>
      <c r="V80" s="184"/>
      <c r="W80" s="184"/>
      <c r="X80" s="184"/>
    </row>
    <row r="81" spans="1:24" ht="87" customHeight="1">
      <c r="A81" s="48"/>
      <c r="B81" s="151"/>
      <c r="C81" s="124"/>
      <c r="D81" s="139"/>
      <c r="E81" s="175"/>
      <c r="F81" s="11" t="s">
        <v>16</v>
      </c>
      <c r="G81" s="4">
        <f t="shared" si="35"/>
        <v>256350</v>
      </c>
      <c r="H81" s="7"/>
      <c r="I81" s="7"/>
      <c r="J81" s="7"/>
      <c r="K81" s="7">
        <v>256350</v>
      </c>
      <c r="L81" s="9"/>
      <c r="M81" s="35"/>
      <c r="N81" s="36"/>
      <c r="O81" s="157"/>
      <c r="P81" s="154"/>
      <c r="Q81" s="145"/>
      <c r="R81" s="145"/>
      <c r="S81" s="145"/>
      <c r="T81" s="145"/>
      <c r="U81" s="145"/>
      <c r="V81" s="185"/>
      <c r="W81" s="185"/>
      <c r="X81" s="185"/>
    </row>
    <row r="82" spans="1:24" ht="63.75" customHeight="1">
      <c r="A82" s="48"/>
      <c r="B82" s="152"/>
      <c r="C82" s="125"/>
      <c r="D82" s="140"/>
      <c r="E82" s="176"/>
      <c r="F82" s="11" t="s">
        <v>17</v>
      </c>
      <c r="G82" s="4">
        <f t="shared" si="35"/>
        <v>0</v>
      </c>
      <c r="H82" s="7"/>
      <c r="I82" s="7"/>
      <c r="J82" s="7"/>
      <c r="K82" s="7"/>
      <c r="L82" s="9"/>
      <c r="M82" s="35"/>
      <c r="N82" s="36"/>
      <c r="O82" s="158"/>
      <c r="P82" s="155"/>
      <c r="Q82" s="146"/>
      <c r="R82" s="146"/>
      <c r="S82" s="146"/>
      <c r="T82" s="146"/>
      <c r="U82" s="146"/>
      <c r="V82" s="186"/>
      <c r="W82" s="186"/>
      <c r="X82" s="186"/>
    </row>
    <row r="83" spans="1:24" ht="26.25" customHeight="1">
      <c r="A83" s="123"/>
      <c r="B83" s="120" t="s">
        <v>103</v>
      </c>
      <c r="C83" s="171">
        <v>2020</v>
      </c>
      <c r="D83" s="138">
        <v>2025</v>
      </c>
      <c r="E83" s="174" t="s">
        <v>14</v>
      </c>
      <c r="F83" s="12" t="s">
        <v>15</v>
      </c>
      <c r="G83" s="4">
        <f>G86</f>
        <v>5928577.2999999998</v>
      </c>
      <c r="H83" s="7">
        <f t="shared" ref="H83:N85" si="38">H86</f>
        <v>0</v>
      </c>
      <c r="I83" s="4">
        <f t="shared" si="38"/>
        <v>1386000</v>
      </c>
      <c r="J83" s="7">
        <f t="shared" si="38"/>
        <v>1386000</v>
      </c>
      <c r="K83" s="7">
        <f t="shared" si="38"/>
        <v>1212750</v>
      </c>
      <c r="L83" s="9">
        <f t="shared" si="38"/>
        <v>1843827.3</v>
      </c>
      <c r="M83" s="4">
        <f t="shared" si="38"/>
        <v>50000</v>
      </c>
      <c r="N83" s="4">
        <f t="shared" si="38"/>
        <v>50000</v>
      </c>
      <c r="O83" s="123" t="s">
        <v>13</v>
      </c>
      <c r="P83" s="123" t="s">
        <v>13</v>
      </c>
      <c r="Q83" s="123" t="s">
        <v>13</v>
      </c>
      <c r="R83" s="123" t="s">
        <v>13</v>
      </c>
      <c r="S83" s="123" t="s">
        <v>13</v>
      </c>
      <c r="T83" s="123" t="s">
        <v>13</v>
      </c>
      <c r="U83" s="123" t="s">
        <v>13</v>
      </c>
      <c r="V83" s="123" t="s">
        <v>13</v>
      </c>
      <c r="W83" s="123" t="s">
        <v>13</v>
      </c>
      <c r="X83" s="123" t="s">
        <v>13</v>
      </c>
    </row>
    <row r="84" spans="1:24" ht="96">
      <c r="A84" s="124"/>
      <c r="B84" s="121"/>
      <c r="C84" s="172"/>
      <c r="D84" s="139"/>
      <c r="E84" s="175"/>
      <c r="F84" s="11" t="s">
        <v>16</v>
      </c>
      <c r="G84" s="4">
        <f>G87</f>
        <v>274857.32</v>
      </c>
      <c r="H84" s="7">
        <f t="shared" si="38"/>
        <v>0</v>
      </c>
      <c r="I84" s="7">
        <f t="shared" si="38"/>
        <v>41580</v>
      </c>
      <c r="J84" s="7">
        <f>J87</f>
        <v>41580</v>
      </c>
      <c r="K84" s="7">
        <f>K87</f>
        <v>36382.5</v>
      </c>
      <c r="L84" s="9">
        <f t="shared" si="38"/>
        <v>55314.82</v>
      </c>
      <c r="M84" s="7">
        <f t="shared" si="38"/>
        <v>50000</v>
      </c>
      <c r="N84" s="7">
        <f t="shared" si="38"/>
        <v>50000</v>
      </c>
      <c r="O84" s="124"/>
      <c r="P84" s="124"/>
      <c r="Q84" s="124"/>
      <c r="R84" s="124"/>
      <c r="S84" s="124"/>
      <c r="T84" s="124"/>
      <c r="U84" s="124"/>
      <c r="V84" s="124"/>
      <c r="W84" s="124"/>
      <c r="X84" s="124"/>
    </row>
    <row r="85" spans="1:24" ht="39.75" customHeight="1">
      <c r="A85" s="125"/>
      <c r="B85" s="122"/>
      <c r="C85" s="173"/>
      <c r="D85" s="140"/>
      <c r="E85" s="176"/>
      <c r="F85" s="11" t="s">
        <v>17</v>
      </c>
      <c r="G85" s="4">
        <f>G88</f>
        <v>5653719.9800000004</v>
      </c>
      <c r="H85" s="7">
        <f t="shared" si="38"/>
        <v>0</v>
      </c>
      <c r="I85" s="7">
        <f t="shared" si="38"/>
        <v>1344420</v>
      </c>
      <c r="J85" s="7">
        <f t="shared" si="38"/>
        <v>1344420</v>
      </c>
      <c r="K85" s="7">
        <f>K88</f>
        <v>1176367.5</v>
      </c>
      <c r="L85" s="9">
        <f>L88</f>
        <v>1788512.48</v>
      </c>
      <c r="M85" s="35"/>
      <c r="N85" s="4">
        <f>N88</f>
        <v>0</v>
      </c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 ht="36.75" customHeight="1">
      <c r="A86" s="123"/>
      <c r="B86" s="150" t="s">
        <v>117</v>
      </c>
      <c r="C86" s="123">
        <v>2020</v>
      </c>
      <c r="D86" s="50"/>
      <c r="E86" s="141" t="s">
        <v>14</v>
      </c>
      <c r="F86" s="12" t="s">
        <v>15</v>
      </c>
      <c r="G86" s="4">
        <f>G89+G93</f>
        <v>5928577.2999999998</v>
      </c>
      <c r="H86" s="7">
        <f t="shared" ref="H86:N87" si="39">H89+H93</f>
        <v>0</v>
      </c>
      <c r="I86" s="4">
        <f t="shared" si="39"/>
        <v>1386000</v>
      </c>
      <c r="J86" s="4">
        <f t="shared" si="39"/>
        <v>1386000</v>
      </c>
      <c r="K86" s="7">
        <f t="shared" si="39"/>
        <v>1212750</v>
      </c>
      <c r="L86" s="9">
        <f t="shared" si="39"/>
        <v>1843827.3</v>
      </c>
      <c r="M86" s="4">
        <f t="shared" si="39"/>
        <v>50000</v>
      </c>
      <c r="N86" s="4">
        <f t="shared" si="39"/>
        <v>50000</v>
      </c>
      <c r="O86" s="123" t="s">
        <v>13</v>
      </c>
      <c r="P86" s="123" t="s">
        <v>13</v>
      </c>
      <c r="Q86" s="123" t="s">
        <v>13</v>
      </c>
      <c r="R86" s="123" t="s">
        <v>13</v>
      </c>
      <c r="S86" s="123" t="s">
        <v>13</v>
      </c>
      <c r="T86" s="123" t="s">
        <v>13</v>
      </c>
      <c r="U86" s="123" t="s">
        <v>13</v>
      </c>
      <c r="V86" s="123" t="s">
        <v>13</v>
      </c>
      <c r="W86" s="123" t="s">
        <v>13</v>
      </c>
      <c r="X86" s="123" t="s">
        <v>13</v>
      </c>
    </row>
    <row r="87" spans="1:24" ht="73.5" customHeight="1">
      <c r="A87" s="124"/>
      <c r="B87" s="151"/>
      <c r="C87" s="124"/>
      <c r="D87" s="50"/>
      <c r="E87" s="142"/>
      <c r="F87" s="11" t="s">
        <v>16</v>
      </c>
      <c r="G87" s="4">
        <f>G90+G94</f>
        <v>274857.32</v>
      </c>
      <c r="H87" s="7">
        <f t="shared" si="39"/>
        <v>0</v>
      </c>
      <c r="I87" s="4">
        <f t="shared" si="39"/>
        <v>41580</v>
      </c>
      <c r="J87" s="4">
        <f t="shared" si="39"/>
        <v>41580</v>
      </c>
      <c r="K87" s="7">
        <f t="shared" si="39"/>
        <v>36382.5</v>
      </c>
      <c r="L87" s="9">
        <f t="shared" si="39"/>
        <v>55314.82</v>
      </c>
      <c r="M87" s="4">
        <f t="shared" si="39"/>
        <v>50000</v>
      </c>
      <c r="N87" s="4">
        <f t="shared" si="39"/>
        <v>50000</v>
      </c>
      <c r="O87" s="124"/>
      <c r="P87" s="124"/>
      <c r="Q87" s="124"/>
      <c r="R87" s="124"/>
      <c r="S87" s="124"/>
      <c r="T87" s="124"/>
      <c r="U87" s="124"/>
      <c r="V87" s="124"/>
      <c r="W87" s="124"/>
      <c r="X87" s="124"/>
    </row>
    <row r="88" spans="1:24" ht="41.25" customHeight="1">
      <c r="A88" s="125"/>
      <c r="B88" s="152"/>
      <c r="C88" s="125"/>
      <c r="D88" s="50">
        <v>2025</v>
      </c>
      <c r="E88" s="143"/>
      <c r="F88" s="11" t="s">
        <v>17</v>
      </c>
      <c r="G88" s="7">
        <f>G92+G95</f>
        <v>5653719.9800000004</v>
      </c>
      <c r="H88" s="7">
        <f t="shared" ref="H88:N88" si="40">H92+H95</f>
        <v>0</v>
      </c>
      <c r="I88" s="7">
        <f t="shared" si="40"/>
        <v>1344420</v>
      </c>
      <c r="J88" s="7">
        <f t="shared" si="40"/>
        <v>1344420</v>
      </c>
      <c r="K88" s="7">
        <f t="shared" si="40"/>
        <v>1176367.5</v>
      </c>
      <c r="L88" s="9">
        <f t="shared" si="40"/>
        <v>1788512.48</v>
      </c>
      <c r="M88" s="7">
        <f t="shared" si="40"/>
        <v>0</v>
      </c>
      <c r="N88" s="7">
        <f t="shared" si="40"/>
        <v>0</v>
      </c>
      <c r="O88" s="125"/>
      <c r="P88" s="125"/>
      <c r="Q88" s="125"/>
      <c r="R88" s="125"/>
      <c r="S88" s="125"/>
      <c r="T88" s="125"/>
      <c r="U88" s="125"/>
      <c r="V88" s="125"/>
      <c r="W88" s="125"/>
      <c r="X88" s="125"/>
    </row>
    <row r="89" spans="1:24" s="8" customFormat="1" ht="27.75" hidden="1" customHeight="1">
      <c r="A89" s="82"/>
      <c r="B89" s="120" t="s">
        <v>31</v>
      </c>
      <c r="C89" s="82">
        <v>2019</v>
      </c>
      <c r="D89" s="138">
        <v>2024</v>
      </c>
      <c r="E89" s="129" t="s">
        <v>14</v>
      </c>
      <c r="F89" s="12" t="s">
        <v>15</v>
      </c>
      <c r="G89" s="7">
        <f t="shared" ref="G89:G92" si="41">H89+I89+J89+K89+L89+M89</f>
        <v>0</v>
      </c>
      <c r="H89" s="7">
        <f>H90+H92</f>
        <v>0</v>
      </c>
      <c r="I89" s="7">
        <f t="shared" ref="I89:J89" si="42">I90+I92+I91</f>
        <v>0</v>
      </c>
      <c r="J89" s="7">
        <f t="shared" si="42"/>
        <v>0</v>
      </c>
      <c r="K89" s="7">
        <f>K90+K92+K91</f>
        <v>0</v>
      </c>
      <c r="L89" s="9"/>
      <c r="M89" s="35"/>
      <c r="N89" s="36"/>
      <c r="O89" s="30" t="s">
        <v>52</v>
      </c>
      <c r="P89" s="17" t="s">
        <v>53</v>
      </c>
      <c r="Q89" s="18"/>
      <c r="R89" s="18"/>
      <c r="S89" s="18"/>
      <c r="T89" s="18"/>
      <c r="U89" s="18"/>
      <c r="V89" s="18"/>
      <c r="W89" s="19"/>
      <c r="X89" s="19"/>
    </row>
    <row r="90" spans="1:24" s="8" customFormat="1" ht="26.25" hidden="1" customHeight="1">
      <c r="A90" s="83"/>
      <c r="B90" s="121"/>
      <c r="C90" s="83"/>
      <c r="D90" s="139"/>
      <c r="E90" s="130"/>
      <c r="F90" s="12" t="s">
        <v>16</v>
      </c>
      <c r="G90" s="7">
        <f t="shared" si="41"/>
        <v>0</v>
      </c>
      <c r="H90" s="7">
        <v>0</v>
      </c>
      <c r="I90" s="7"/>
      <c r="J90" s="7"/>
      <c r="K90" s="7"/>
      <c r="L90" s="9"/>
      <c r="M90" s="35"/>
      <c r="N90" s="36"/>
      <c r="O90" s="29"/>
      <c r="P90" s="6"/>
      <c r="Q90" s="18"/>
      <c r="R90" s="18"/>
      <c r="S90" s="6"/>
      <c r="T90" s="6"/>
      <c r="U90" s="6"/>
      <c r="V90" s="6"/>
      <c r="W90" s="19"/>
      <c r="X90" s="19"/>
    </row>
    <row r="91" spans="1:24" s="8" customFormat="1" ht="27.75" hidden="1" customHeight="1">
      <c r="A91" s="83"/>
      <c r="B91" s="121"/>
      <c r="C91" s="83"/>
      <c r="D91" s="139"/>
      <c r="E91" s="130"/>
      <c r="F91" s="12" t="s">
        <v>17</v>
      </c>
      <c r="G91" s="7">
        <f t="shared" si="41"/>
        <v>0</v>
      </c>
      <c r="H91" s="7"/>
      <c r="I91" s="7"/>
      <c r="J91" s="7"/>
      <c r="K91" s="7"/>
      <c r="L91" s="9"/>
      <c r="M91" s="35"/>
      <c r="N91" s="36"/>
      <c r="O91" s="29"/>
      <c r="P91" s="6"/>
      <c r="Q91" s="18"/>
      <c r="R91" s="18"/>
      <c r="S91" s="6"/>
      <c r="T91" s="6"/>
      <c r="U91" s="6"/>
      <c r="V91" s="6"/>
      <c r="W91" s="19"/>
      <c r="X91" s="19"/>
    </row>
    <row r="92" spans="1:24" s="8" customFormat="1" ht="33.75" hidden="1" customHeight="1">
      <c r="A92" s="84"/>
      <c r="B92" s="122"/>
      <c r="C92" s="84"/>
      <c r="D92" s="140"/>
      <c r="E92" s="131"/>
      <c r="F92" s="12" t="s">
        <v>38</v>
      </c>
      <c r="G92" s="7">
        <f t="shared" si="41"/>
        <v>0</v>
      </c>
      <c r="H92" s="7"/>
      <c r="I92" s="7"/>
      <c r="J92" s="7"/>
      <c r="K92" s="7"/>
      <c r="L92" s="9"/>
      <c r="M92" s="35"/>
      <c r="N92" s="36"/>
      <c r="O92" s="29"/>
      <c r="P92" s="6"/>
      <c r="Q92" s="18"/>
      <c r="R92" s="18"/>
      <c r="S92" s="6"/>
      <c r="T92" s="6"/>
      <c r="U92" s="6"/>
      <c r="V92" s="6"/>
      <c r="W92" s="19"/>
      <c r="X92" s="19"/>
    </row>
    <row r="93" spans="1:24" ht="60" customHeight="1">
      <c r="A93" s="123"/>
      <c r="B93" s="120" t="s">
        <v>82</v>
      </c>
      <c r="C93" s="123">
        <v>2020</v>
      </c>
      <c r="D93" s="138">
        <v>2025</v>
      </c>
      <c r="E93" s="141" t="s">
        <v>14</v>
      </c>
      <c r="F93" s="12" t="s">
        <v>15</v>
      </c>
      <c r="G93" s="7">
        <f>H93+I93+J93+K93+L93+M93+N93</f>
        <v>5928577.2999999998</v>
      </c>
      <c r="H93" s="7">
        <f t="shared" ref="H93:J93" si="43">H94+H95</f>
        <v>0</v>
      </c>
      <c r="I93" s="7">
        <f t="shared" si="43"/>
        <v>1386000</v>
      </c>
      <c r="J93" s="7">
        <f t="shared" si="43"/>
        <v>1386000</v>
      </c>
      <c r="K93" s="7">
        <f>K94+K95</f>
        <v>1212750</v>
      </c>
      <c r="L93" s="9">
        <f t="shared" ref="L93:N93" si="44">L94+L95</f>
        <v>1843827.3</v>
      </c>
      <c r="M93" s="7">
        <f t="shared" si="44"/>
        <v>50000</v>
      </c>
      <c r="N93" s="7">
        <f t="shared" si="44"/>
        <v>50000</v>
      </c>
      <c r="O93" s="132" t="s">
        <v>150</v>
      </c>
      <c r="P93" s="132" t="s">
        <v>53</v>
      </c>
      <c r="Q93" s="144"/>
      <c r="R93" s="41">
        <v>0</v>
      </c>
      <c r="S93" s="144">
        <v>2</v>
      </c>
      <c r="T93" s="144">
        <v>2</v>
      </c>
      <c r="U93" s="144">
        <v>2</v>
      </c>
      <c r="V93" s="144">
        <v>2</v>
      </c>
      <c r="W93" s="144">
        <v>2</v>
      </c>
      <c r="X93" s="144">
        <v>2</v>
      </c>
    </row>
    <row r="94" spans="1:24" ht="75.75" customHeight="1">
      <c r="A94" s="124"/>
      <c r="B94" s="121"/>
      <c r="C94" s="124"/>
      <c r="D94" s="139"/>
      <c r="E94" s="142"/>
      <c r="F94" s="12" t="s">
        <v>16</v>
      </c>
      <c r="G94" s="7">
        <f>H94+I94+J94+K94+L94+M94+N94</f>
        <v>274857.32</v>
      </c>
      <c r="H94" s="7"/>
      <c r="I94" s="7">
        <v>41580</v>
      </c>
      <c r="J94" s="7">
        <v>41580</v>
      </c>
      <c r="K94" s="7">
        <v>36382.5</v>
      </c>
      <c r="L94" s="9">
        <v>55314.82</v>
      </c>
      <c r="M94" s="7">
        <v>50000</v>
      </c>
      <c r="N94" s="7">
        <v>50000</v>
      </c>
      <c r="O94" s="133"/>
      <c r="P94" s="133"/>
      <c r="Q94" s="145"/>
      <c r="R94" s="41"/>
      <c r="S94" s="145"/>
      <c r="T94" s="145"/>
      <c r="U94" s="145"/>
      <c r="V94" s="145"/>
      <c r="W94" s="145"/>
      <c r="X94" s="145"/>
    </row>
    <row r="95" spans="1:24" ht="85.5" customHeight="1">
      <c r="A95" s="125"/>
      <c r="B95" s="122"/>
      <c r="C95" s="125"/>
      <c r="D95" s="140"/>
      <c r="E95" s="143"/>
      <c r="F95" s="12" t="s">
        <v>17</v>
      </c>
      <c r="G95" s="7">
        <f>H95+I95+J95+K95+L95+M95+N95</f>
        <v>5653719.9800000004</v>
      </c>
      <c r="H95" s="7"/>
      <c r="I95" s="7">
        <v>1344420</v>
      </c>
      <c r="J95" s="7">
        <v>1344420</v>
      </c>
      <c r="K95" s="7">
        <v>1176367.5</v>
      </c>
      <c r="L95" s="9">
        <v>1788512.48</v>
      </c>
      <c r="M95" s="35"/>
      <c r="N95" s="36"/>
      <c r="O95" s="134"/>
      <c r="P95" s="134"/>
      <c r="Q95" s="146"/>
      <c r="R95" s="41"/>
      <c r="S95" s="146"/>
      <c r="T95" s="146"/>
      <c r="U95" s="146"/>
      <c r="V95" s="146"/>
      <c r="W95" s="146"/>
      <c r="X95" s="146"/>
    </row>
    <row r="96" spans="1:24" ht="27.75" customHeight="1">
      <c r="A96" s="123"/>
      <c r="B96" s="120" t="s">
        <v>104</v>
      </c>
      <c r="C96" s="123">
        <v>2020</v>
      </c>
      <c r="D96" s="138">
        <v>2025</v>
      </c>
      <c r="E96" s="141" t="s">
        <v>14</v>
      </c>
      <c r="F96" s="12" t="s">
        <v>15</v>
      </c>
      <c r="G96" s="4">
        <f>G99</f>
        <v>6496728.79</v>
      </c>
      <c r="H96" s="7">
        <f>H99</f>
        <v>0</v>
      </c>
      <c r="I96" s="7">
        <f t="shared" ref="I96:J98" si="45">I99</f>
        <v>1634040</v>
      </c>
      <c r="J96" s="7">
        <f t="shared" si="45"/>
        <v>3213825.2</v>
      </c>
      <c r="K96" s="7">
        <f>K99</f>
        <v>1128863.5899999999</v>
      </c>
      <c r="L96" s="9">
        <f>L99</f>
        <v>100000</v>
      </c>
      <c r="M96" s="7">
        <f t="shared" ref="M96:N96" si="46">M99</f>
        <v>200000</v>
      </c>
      <c r="N96" s="7">
        <f t="shared" si="46"/>
        <v>220000</v>
      </c>
      <c r="O96" s="123" t="s">
        <v>13</v>
      </c>
      <c r="P96" s="123" t="s">
        <v>13</v>
      </c>
      <c r="Q96" s="123" t="s">
        <v>13</v>
      </c>
      <c r="R96" s="123" t="s">
        <v>13</v>
      </c>
      <c r="S96" s="123" t="s">
        <v>13</v>
      </c>
      <c r="T96" s="123" t="s">
        <v>13</v>
      </c>
      <c r="U96" s="123" t="s">
        <v>13</v>
      </c>
      <c r="V96" s="123" t="s">
        <v>13</v>
      </c>
      <c r="W96" s="123" t="s">
        <v>13</v>
      </c>
      <c r="X96" s="123" t="s">
        <v>13</v>
      </c>
    </row>
    <row r="97" spans="1:24" ht="100.5" customHeight="1">
      <c r="A97" s="124"/>
      <c r="B97" s="121"/>
      <c r="C97" s="124"/>
      <c r="D97" s="139"/>
      <c r="E97" s="142"/>
      <c r="F97" s="11" t="s">
        <v>16</v>
      </c>
      <c r="G97" s="4">
        <f>G100</f>
        <v>5691173.3799999999</v>
      </c>
      <c r="H97" s="7">
        <f>H100</f>
        <v>0</v>
      </c>
      <c r="I97" s="7">
        <f t="shared" si="45"/>
        <v>828484.59</v>
      </c>
      <c r="J97" s="7">
        <f t="shared" si="45"/>
        <v>3213825.2</v>
      </c>
      <c r="K97" s="7">
        <f>K100</f>
        <v>1128863.5899999999</v>
      </c>
      <c r="L97" s="9">
        <f t="shared" ref="L97:N97" si="47">L100</f>
        <v>100000</v>
      </c>
      <c r="M97" s="7">
        <f t="shared" si="47"/>
        <v>200000</v>
      </c>
      <c r="N97" s="7">
        <f t="shared" si="47"/>
        <v>220000</v>
      </c>
      <c r="O97" s="124"/>
      <c r="P97" s="124"/>
      <c r="Q97" s="124"/>
      <c r="R97" s="124"/>
      <c r="S97" s="124"/>
      <c r="T97" s="124"/>
      <c r="U97" s="124"/>
      <c r="V97" s="124"/>
      <c r="W97" s="124"/>
      <c r="X97" s="124"/>
    </row>
    <row r="98" spans="1:24" ht="65.25" customHeight="1">
      <c r="A98" s="125"/>
      <c r="B98" s="122"/>
      <c r="C98" s="125"/>
      <c r="D98" s="140"/>
      <c r="E98" s="143"/>
      <c r="F98" s="11" t="s">
        <v>17</v>
      </c>
      <c r="G98" s="4">
        <f>G101</f>
        <v>805555.41</v>
      </c>
      <c r="H98" s="7">
        <f t="shared" ref="H98" si="48">H101</f>
        <v>0</v>
      </c>
      <c r="I98" s="7">
        <f t="shared" si="45"/>
        <v>805555.41</v>
      </c>
      <c r="J98" s="7">
        <f t="shared" si="45"/>
        <v>0</v>
      </c>
      <c r="K98" s="7">
        <f>K101</f>
        <v>0</v>
      </c>
      <c r="L98" s="9"/>
      <c r="M98" s="35"/>
      <c r="N98" s="36"/>
      <c r="O98" s="125"/>
      <c r="P98" s="125"/>
      <c r="Q98" s="125"/>
      <c r="R98" s="125"/>
      <c r="S98" s="125"/>
      <c r="T98" s="125"/>
      <c r="U98" s="125"/>
      <c r="V98" s="125"/>
      <c r="W98" s="125"/>
      <c r="X98" s="125"/>
    </row>
    <row r="99" spans="1:24" ht="26.25" customHeight="1">
      <c r="A99" s="123"/>
      <c r="B99" s="150" t="s">
        <v>45</v>
      </c>
      <c r="C99" s="123">
        <v>2020</v>
      </c>
      <c r="D99" s="138">
        <v>2025</v>
      </c>
      <c r="E99" s="141" t="s">
        <v>14</v>
      </c>
      <c r="F99" s="12" t="s">
        <v>15</v>
      </c>
      <c r="G99" s="4">
        <f>H99+I99+J99+K99+L99+M99+N99</f>
        <v>6496728.79</v>
      </c>
      <c r="H99" s="7">
        <f>H102+H105+H117</f>
        <v>0</v>
      </c>
      <c r="I99" s="4">
        <f>I102+I105+I117</f>
        <v>1634040</v>
      </c>
      <c r="J99" s="4">
        <f>J102+J105+J117+J108+J111+J114+J120</f>
        <v>3213825.2</v>
      </c>
      <c r="K99" s="7">
        <f>K102+K105+K117+K114+K111</f>
        <v>1128863.5899999999</v>
      </c>
      <c r="L99" s="9">
        <f>L102+L105+L117+L111+L114</f>
        <v>100000</v>
      </c>
      <c r="M99" s="4">
        <f t="shared" ref="M99:N101" si="49">M102+M105+M117+M111+M114</f>
        <v>200000</v>
      </c>
      <c r="N99" s="4">
        <f t="shared" si="49"/>
        <v>220000</v>
      </c>
      <c r="O99" s="123" t="s">
        <v>13</v>
      </c>
      <c r="P99" s="123" t="s">
        <v>13</v>
      </c>
      <c r="Q99" s="123" t="s">
        <v>13</v>
      </c>
      <c r="R99" s="123" t="s">
        <v>13</v>
      </c>
      <c r="S99" s="123" t="s">
        <v>13</v>
      </c>
      <c r="T99" s="123" t="s">
        <v>13</v>
      </c>
      <c r="U99" s="123" t="s">
        <v>13</v>
      </c>
      <c r="V99" s="123" t="s">
        <v>13</v>
      </c>
      <c r="W99" s="123" t="s">
        <v>13</v>
      </c>
      <c r="X99" s="123" t="s">
        <v>13</v>
      </c>
    </row>
    <row r="100" spans="1:24" ht="96.75" customHeight="1">
      <c r="A100" s="124"/>
      <c r="B100" s="151"/>
      <c r="C100" s="124"/>
      <c r="D100" s="139"/>
      <c r="E100" s="142"/>
      <c r="F100" s="11" t="s">
        <v>16</v>
      </c>
      <c r="G100" s="4">
        <f>H100+I100+J100+K100+L100+M100+N100</f>
        <v>5691173.3799999999</v>
      </c>
      <c r="H100" s="7">
        <f>H103+H106+H118</f>
        <v>0</v>
      </c>
      <c r="I100" s="4">
        <f>I103+I106+I118</f>
        <v>828484.59</v>
      </c>
      <c r="J100" s="4">
        <f>J103+J106+J118+J109+J112+J115+J121</f>
        <v>3213825.2</v>
      </c>
      <c r="K100" s="7">
        <f>K103+K106+K118+K115+K112</f>
        <v>1128863.5899999999</v>
      </c>
      <c r="L100" s="9">
        <f>L103+L106+L118+L112+L115</f>
        <v>100000</v>
      </c>
      <c r="M100" s="4">
        <f t="shared" si="49"/>
        <v>200000</v>
      </c>
      <c r="N100" s="4">
        <f t="shared" si="49"/>
        <v>220000</v>
      </c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</row>
    <row r="101" spans="1:24" ht="60.75" customHeight="1">
      <c r="A101" s="125"/>
      <c r="B101" s="152"/>
      <c r="C101" s="125"/>
      <c r="D101" s="140"/>
      <c r="E101" s="143"/>
      <c r="F101" s="11" t="s">
        <v>17</v>
      </c>
      <c r="G101" s="4">
        <f t="shared" ref="G101:G110" si="50">H101+I101+J101+K101+L101+M101</f>
        <v>805555.41</v>
      </c>
      <c r="H101" s="7">
        <f>H104+H107+H119</f>
        <v>0</v>
      </c>
      <c r="I101" s="4">
        <f t="shared" ref="I101:K101" si="51">I104+I107+I119</f>
        <v>805555.41</v>
      </c>
      <c r="J101" s="4">
        <f t="shared" si="51"/>
        <v>0</v>
      </c>
      <c r="K101" s="7">
        <f t="shared" si="51"/>
        <v>0</v>
      </c>
      <c r="L101" s="9">
        <f>L104+L107+L119+L113+L116</f>
        <v>0</v>
      </c>
      <c r="M101" s="4">
        <f t="shared" si="49"/>
        <v>0</v>
      </c>
      <c r="N101" s="4">
        <f t="shared" si="49"/>
        <v>0</v>
      </c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</row>
    <row r="102" spans="1:24" ht="24">
      <c r="A102" s="56"/>
      <c r="B102" s="150" t="s">
        <v>105</v>
      </c>
      <c r="C102" s="123">
        <v>2020</v>
      </c>
      <c r="D102" s="138">
        <v>2025</v>
      </c>
      <c r="E102" s="141" t="s">
        <v>14</v>
      </c>
      <c r="F102" s="12" t="s">
        <v>15</v>
      </c>
      <c r="G102" s="4">
        <f>H102+I102+J102+K102+L102+M102+N102</f>
        <v>449100</v>
      </c>
      <c r="H102" s="7">
        <f>H103+H104</f>
        <v>0</v>
      </c>
      <c r="I102" s="4">
        <f t="shared" ref="I102:N102" si="52">I103+I104</f>
        <v>449100</v>
      </c>
      <c r="J102" s="4">
        <f t="shared" si="52"/>
        <v>0</v>
      </c>
      <c r="K102" s="7">
        <f t="shared" si="52"/>
        <v>0</v>
      </c>
      <c r="L102" s="9">
        <f t="shared" si="52"/>
        <v>0</v>
      </c>
      <c r="M102" s="4">
        <f t="shared" si="52"/>
        <v>0</v>
      </c>
      <c r="N102" s="4">
        <f t="shared" si="52"/>
        <v>0</v>
      </c>
      <c r="O102" s="132" t="s">
        <v>114</v>
      </c>
      <c r="P102" s="153" t="s">
        <v>50</v>
      </c>
      <c r="Q102" s="144"/>
      <c r="R102" s="41">
        <v>0</v>
      </c>
      <c r="S102" s="153">
        <v>100</v>
      </c>
      <c r="T102" s="147"/>
      <c r="U102" s="147"/>
      <c r="V102" s="147"/>
      <c r="W102" s="147"/>
      <c r="X102" s="147"/>
    </row>
    <row r="103" spans="1:24" ht="77.25" customHeight="1">
      <c r="A103" s="56"/>
      <c r="B103" s="151"/>
      <c r="C103" s="124"/>
      <c r="D103" s="139"/>
      <c r="E103" s="142"/>
      <c r="F103" s="11" t="s">
        <v>16</v>
      </c>
      <c r="G103" s="4">
        <f t="shared" ref="G103:G104" si="53">H103+I103+J103+K103+L103+M103+N103</f>
        <v>449100</v>
      </c>
      <c r="H103" s="7"/>
      <c r="I103" s="7">
        <v>449100</v>
      </c>
      <c r="J103" s="7"/>
      <c r="K103" s="7"/>
      <c r="L103" s="9"/>
      <c r="M103" s="35"/>
      <c r="N103" s="36"/>
      <c r="O103" s="133"/>
      <c r="P103" s="154"/>
      <c r="Q103" s="145"/>
      <c r="R103" s="41"/>
      <c r="S103" s="154"/>
      <c r="T103" s="148"/>
      <c r="U103" s="148"/>
      <c r="V103" s="148"/>
      <c r="W103" s="148"/>
      <c r="X103" s="148"/>
    </row>
    <row r="104" spans="1:24" ht="36" customHeight="1">
      <c r="A104" s="56"/>
      <c r="B104" s="152"/>
      <c r="C104" s="125"/>
      <c r="D104" s="140"/>
      <c r="E104" s="143"/>
      <c r="F104" s="11" t="s">
        <v>17</v>
      </c>
      <c r="G104" s="4">
        <f t="shared" si="53"/>
        <v>0</v>
      </c>
      <c r="H104" s="7"/>
      <c r="I104" s="7"/>
      <c r="J104" s="7"/>
      <c r="K104" s="7"/>
      <c r="L104" s="9"/>
      <c r="M104" s="35"/>
      <c r="N104" s="36"/>
      <c r="O104" s="134"/>
      <c r="P104" s="155"/>
      <c r="Q104" s="146"/>
      <c r="R104" s="41"/>
      <c r="S104" s="155"/>
      <c r="T104" s="149"/>
      <c r="U104" s="149"/>
      <c r="V104" s="149"/>
      <c r="W104" s="149"/>
      <c r="X104" s="149"/>
    </row>
    <row r="105" spans="1:24" ht="69" customHeight="1">
      <c r="A105" s="46"/>
      <c r="B105" s="150" t="s">
        <v>152</v>
      </c>
      <c r="C105" s="123">
        <v>2020</v>
      </c>
      <c r="D105" s="138">
        <v>2025</v>
      </c>
      <c r="E105" s="141" t="s">
        <v>14</v>
      </c>
      <c r="F105" s="12" t="s">
        <v>15</v>
      </c>
      <c r="G105" s="4">
        <f>H105+I105+J105+K105+L105+M105+N105</f>
        <v>2465115.3600000003</v>
      </c>
      <c r="H105" s="7">
        <f t="shared" ref="H105:N105" si="54">H106+H107</f>
        <v>0</v>
      </c>
      <c r="I105" s="4">
        <f t="shared" si="54"/>
        <v>1049940</v>
      </c>
      <c r="J105" s="4">
        <f t="shared" si="54"/>
        <v>1320275.3600000001</v>
      </c>
      <c r="K105" s="7">
        <f t="shared" si="54"/>
        <v>94900</v>
      </c>
      <c r="L105" s="9">
        <f t="shared" si="54"/>
        <v>0</v>
      </c>
      <c r="M105" s="4">
        <f t="shared" si="54"/>
        <v>0</v>
      </c>
      <c r="N105" s="4">
        <f t="shared" si="54"/>
        <v>0</v>
      </c>
      <c r="O105" s="132" t="s">
        <v>115</v>
      </c>
      <c r="P105" s="159" t="s">
        <v>157</v>
      </c>
      <c r="Q105" s="144"/>
      <c r="R105" s="42"/>
      <c r="S105" s="162">
        <v>1694</v>
      </c>
      <c r="T105" s="159">
        <v>244.44</v>
      </c>
      <c r="U105" s="100">
        <v>1</v>
      </c>
      <c r="V105" s="147"/>
      <c r="W105" s="147"/>
      <c r="X105" s="147"/>
    </row>
    <row r="106" spans="1:24" ht="38.25" customHeight="1">
      <c r="A106" s="46"/>
      <c r="B106" s="151"/>
      <c r="C106" s="124"/>
      <c r="D106" s="139"/>
      <c r="E106" s="142"/>
      <c r="F106" s="11" t="s">
        <v>16</v>
      </c>
      <c r="G106" s="4">
        <f t="shared" ref="G106:G107" si="55">H106+I106+J106+K106+L106+M106+N106</f>
        <v>1659559.9500000002</v>
      </c>
      <c r="H106" s="7"/>
      <c r="I106" s="7">
        <v>244384.59</v>
      </c>
      <c r="J106" s="7">
        <v>1320275.3600000001</v>
      </c>
      <c r="K106" s="7">
        <v>94900</v>
      </c>
      <c r="L106" s="9">
        <v>0</v>
      </c>
      <c r="M106" s="7">
        <v>0</v>
      </c>
      <c r="N106" s="32">
        <v>0</v>
      </c>
      <c r="O106" s="133"/>
      <c r="P106" s="160"/>
      <c r="Q106" s="145"/>
      <c r="R106" s="41"/>
      <c r="S106" s="163"/>
      <c r="T106" s="160"/>
      <c r="U106" s="101"/>
      <c r="V106" s="148"/>
      <c r="W106" s="148"/>
      <c r="X106" s="148"/>
    </row>
    <row r="107" spans="1:24" ht="127.5" customHeight="1">
      <c r="A107" s="46"/>
      <c r="B107" s="152"/>
      <c r="C107" s="125"/>
      <c r="D107" s="140"/>
      <c r="E107" s="143"/>
      <c r="F107" s="11" t="s">
        <v>17</v>
      </c>
      <c r="G107" s="4">
        <f t="shared" si="55"/>
        <v>805555.41</v>
      </c>
      <c r="H107" s="7"/>
      <c r="I107" s="7">
        <v>805555.41</v>
      </c>
      <c r="J107" s="7"/>
      <c r="K107" s="7">
        <v>0</v>
      </c>
      <c r="L107" s="9">
        <v>0</v>
      </c>
      <c r="M107" s="7">
        <v>0</v>
      </c>
      <c r="N107" s="7">
        <v>0</v>
      </c>
      <c r="O107" s="134"/>
      <c r="P107" s="161"/>
      <c r="Q107" s="146"/>
      <c r="R107" s="41"/>
      <c r="S107" s="164"/>
      <c r="T107" s="161"/>
      <c r="U107" s="102"/>
      <c r="V107" s="149"/>
      <c r="W107" s="149"/>
      <c r="X107" s="149"/>
    </row>
    <row r="108" spans="1:24" ht="70.5" hidden="1" customHeight="1">
      <c r="A108" s="46"/>
      <c r="B108" s="150" t="s">
        <v>127</v>
      </c>
      <c r="C108" s="123">
        <v>2021</v>
      </c>
      <c r="D108" s="138">
        <v>2024</v>
      </c>
      <c r="E108" s="141" t="s">
        <v>14</v>
      </c>
      <c r="F108" s="12" t="s">
        <v>15</v>
      </c>
      <c r="G108" s="4">
        <f t="shared" si="50"/>
        <v>0</v>
      </c>
      <c r="H108" s="7">
        <f t="shared" ref="H108:M108" si="56">H109+H110</f>
        <v>0</v>
      </c>
      <c r="I108" s="4">
        <f t="shared" si="56"/>
        <v>0</v>
      </c>
      <c r="J108" s="4">
        <f t="shared" si="56"/>
        <v>0</v>
      </c>
      <c r="K108" s="7">
        <f t="shared" si="56"/>
        <v>0</v>
      </c>
      <c r="L108" s="9">
        <f t="shared" si="56"/>
        <v>0</v>
      </c>
      <c r="M108" s="4">
        <f t="shared" si="56"/>
        <v>0</v>
      </c>
      <c r="N108" s="33"/>
      <c r="O108" s="28" t="s">
        <v>115</v>
      </c>
      <c r="P108" s="2" t="s">
        <v>116</v>
      </c>
      <c r="Q108" s="16"/>
      <c r="R108" s="16"/>
      <c r="S108" s="2">
        <v>0</v>
      </c>
      <c r="T108" s="2"/>
      <c r="U108" s="2"/>
      <c r="V108" s="2"/>
      <c r="W108" s="1"/>
      <c r="X108" s="1"/>
    </row>
    <row r="109" spans="1:24" ht="1.5" hidden="1" customHeight="1">
      <c r="A109" s="46"/>
      <c r="B109" s="151"/>
      <c r="C109" s="124"/>
      <c r="D109" s="139"/>
      <c r="E109" s="142"/>
      <c r="F109" s="11" t="s">
        <v>16</v>
      </c>
      <c r="G109" s="4">
        <f t="shared" si="50"/>
        <v>0</v>
      </c>
      <c r="H109" s="7"/>
      <c r="I109" s="7"/>
      <c r="J109" s="7">
        <v>0</v>
      </c>
      <c r="K109" s="7"/>
      <c r="L109" s="9"/>
      <c r="M109" s="35"/>
      <c r="N109" s="38"/>
      <c r="P109" s="51"/>
      <c r="Q109" s="16"/>
      <c r="R109" s="16"/>
      <c r="S109" s="2"/>
      <c r="T109" s="2"/>
      <c r="U109" s="2"/>
      <c r="V109" s="2"/>
      <c r="W109" s="1"/>
      <c r="X109" s="1"/>
    </row>
    <row r="110" spans="1:24" ht="39.75" hidden="1" customHeight="1">
      <c r="A110" s="46"/>
      <c r="B110" s="152"/>
      <c r="C110" s="125"/>
      <c r="D110" s="140"/>
      <c r="E110" s="143"/>
      <c r="F110" s="11" t="s">
        <v>17</v>
      </c>
      <c r="G110" s="4">
        <f t="shared" si="50"/>
        <v>0</v>
      </c>
      <c r="H110" s="7"/>
      <c r="I110" s="7"/>
      <c r="J110" s="7"/>
      <c r="K110" s="7"/>
      <c r="L110" s="9"/>
      <c r="M110" s="35"/>
      <c r="N110" s="36"/>
      <c r="O110" s="27"/>
      <c r="P110" s="2"/>
      <c r="Q110" s="16"/>
      <c r="R110" s="16"/>
      <c r="S110" s="2"/>
      <c r="T110" s="2"/>
      <c r="U110" s="2"/>
      <c r="V110" s="2"/>
      <c r="W110" s="1"/>
      <c r="X110" s="1"/>
    </row>
    <row r="111" spans="1:24" ht="24">
      <c r="A111" s="46"/>
      <c r="B111" s="150" t="s">
        <v>126</v>
      </c>
      <c r="C111" s="123">
        <v>2020</v>
      </c>
      <c r="D111" s="138">
        <v>2025</v>
      </c>
      <c r="E111" s="141" t="s">
        <v>14</v>
      </c>
      <c r="F111" s="12" t="s">
        <v>15</v>
      </c>
      <c r="G111" s="4">
        <f t="shared" ref="G111:G116" si="57">H111+I111+J111+K111+L111+M111+N111</f>
        <v>2424086.4300000002</v>
      </c>
      <c r="H111" s="7"/>
      <c r="I111" s="7"/>
      <c r="J111" s="4">
        <f t="shared" ref="J111:N111" si="58">J112+J113</f>
        <v>1348549.84</v>
      </c>
      <c r="K111" s="7">
        <f t="shared" si="58"/>
        <v>555536.59</v>
      </c>
      <c r="L111" s="9">
        <f>L112+L113</f>
        <v>100000</v>
      </c>
      <c r="M111" s="4">
        <f t="shared" si="58"/>
        <v>200000</v>
      </c>
      <c r="N111" s="4">
        <f t="shared" si="58"/>
        <v>220000</v>
      </c>
      <c r="O111" s="132" t="s">
        <v>131</v>
      </c>
      <c r="P111" s="144" t="s">
        <v>50</v>
      </c>
      <c r="Q111" s="144"/>
      <c r="R111" s="144"/>
      <c r="S111" s="144"/>
      <c r="T111" s="144">
        <v>100</v>
      </c>
      <c r="U111" s="144">
        <v>100</v>
      </c>
      <c r="V111" s="144">
        <v>100</v>
      </c>
      <c r="W111" s="144">
        <v>100</v>
      </c>
      <c r="X111" s="144">
        <v>100</v>
      </c>
    </row>
    <row r="112" spans="1:24" ht="96" customHeight="1">
      <c r="A112" s="46"/>
      <c r="B112" s="151"/>
      <c r="C112" s="124"/>
      <c r="D112" s="139"/>
      <c r="E112" s="142"/>
      <c r="F112" s="11" t="s">
        <v>16</v>
      </c>
      <c r="G112" s="4">
        <f t="shared" si="57"/>
        <v>2424086.4300000002</v>
      </c>
      <c r="H112" s="7"/>
      <c r="I112" s="7"/>
      <c r="J112" s="7">
        <v>1348549.84</v>
      </c>
      <c r="K112" s="7">
        <v>555536.59</v>
      </c>
      <c r="L112" s="9">
        <v>100000</v>
      </c>
      <c r="M112" s="7">
        <v>200000</v>
      </c>
      <c r="N112" s="32">
        <v>220000</v>
      </c>
      <c r="O112" s="133"/>
      <c r="P112" s="145"/>
      <c r="Q112" s="145"/>
      <c r="R112" s="145"/>
      <c r="S112" s="145"/>
      <c r="T112" s="145"/>
      <c r="U112" s="145"/>
      <c r="V112" s="145"/>
      <c r="W112" s="145"/>
      <c r="X112" s="145"/>
    </row>
    <row r="113" spans="1:24" ht="67.5" customHeight="1">
      <c r="A113" s="46"/>
      <c r="B113" s="152"/>
      <c r="C113" s="125"/>
      <c r="D113" s="140"/>
      <c r="E113" s="143"/>
      <c r="F113" s="11" t="s">
        <v>17</v>
      </c>
      <c r="G113" s="4">
        <f t="shared" si="57"/>
        <v>0</v>
      </c>
      <c r="H113" s="7"/>
      <c r="I113" s="7"/>
      <c r="J113" s="7"/>
      <c r="K113" s="7"/>
      <c r="L113" s="9"/>
      <c r="M113" s="35"/>
      <c r="N113" s="36"/>
      <c r="O113" s="134"/>
      <c r="P113" s="146"/>
      <c r="Q113" s="146"/>
      <c r="R113" s="146"/>
      <c r="S113" s="146"/>
      <c r="T113" s="146"/>
      <c r="U113" s="146"/>
      <c r="V113" s="146"/>
      <c r="W113" s="146"/>
      <c r="X113" s="146"/>
    </row>
    <row r="114" spans="1:24" ht="39" customHeight="1">
      <c r="A114" s="46"/>
      <c r="B114" s="150" t="s">
        <v>153</v>
      </c>
      <c r="C114" s="123">
        <v>2020</v>
      </c>
      <c r="D114" s="138">
        <v>2025</v>
      </c>
      <c r="E114" s="141" t="s">
        <v>14</v>
      </c>
      <c r="F114" s="12" t="s">
        <v>15</v>
      </c>
      <c r="G114" s="4">
        <f t="shared" si="57"/>
        <v>173200</v>
      </c>
      <c r="H114" s="7"/>
      <c r="I114" s="7"/>
      <c r="J114" s="4">
        <f t="shared" ref="J114:K114" si="59">J115+J116</f>
        <v>45000</v>
      </c>
      <c r="K114" s="7">
        <f t="shared" si="59"/>
        <v>128200</v>
      </c>
      <c r="L114" s="9"/>
      <c r="M114" s="35"/>
      <c r="N114" s="4">
        <f t="shared" ref="N114" si="60">N115+N116</f>
        <v>0</v>
      </c>
      <c r="O114" s="132" t="s">
        <v>131</v>
      </c>
      <c r="P114" s="144" t="s">
        <v>50</v>
      </c>
      <c r="Q114" s="144"/>
      <c r="R114" s="144"/>
      <c r="S114" s="144"/>
      <c r="T114" s="144">
        <v>100</v>
      </c>
      <c r="U114" s="144">
        <v>100</v>
      </c>
      <c r="V114" s="184"/>
      <c r="W114" s="184"/>
      <c r="X114" s="184"/>
    </row>
    <row r="115" spans="1:24" ht="39" customHeight="1">
      <c r="A115" s="46"/>
      <c r="B115" s="151"/>
      <c r="C115" s="124"/>
      <c r="D115" s="139"/>
      <c r="E115" s="142"/>
      <c r="F115" s="11" t="s">
        <v>16</v>
      </c>
      <c r="G115" s="4">
        <f t="shared" si="57"/>
        <v>173200</v>
      </c>
      <c r="H115" s="7"/>
      <c r="I115" s="7"/>
      <c r="J115" s="7">
        <v>45000</v>
      </c>
      <c r="K115" s="7">
        <v>128200</v>
      </c>
      <c r="L115" s="9"/>
      <c r="M115" s="35"/>
      <c r="N115" s="36"/>
      <c r="O115" s="133"/>
      <c r="P115" s="145"/>
      <c r="Q115" s="145"/>
      <c r="R115" s="145"/>
      <c r="S115" s="145"/>
      <c r="T115" s="145"/>
      <c r="U115" s="145"/>
      <c r="V115" s="185"/>
      <c r="W115" s="185"/>
      <c r="X115" s="185"/>
    </row>
    <row r="116" spans="1:24" ht="75" customHeight="1">
      <c r="A116" s="46"/>
      <c r="B116" s="152"/>
      <c r="C116" s="125"/>
      <c r="D116" s="140"/>
      <c r="E116" s="143"/>
      <c r="F116" s="11" t="s">
        <v>17</v>
      </c>
      <c r="G116" s="4">
        <f t="shared" si="57"/>
        <v>0</v>
      </c>
      <c r="H116" s="7"/>
      <c r="I116" s="7"/>
      <c r="J116" s="7"/>
      <c r="K116" s="7"/>
      <c r="L116" s="9"/>
      <c r="M116" s="35"/>
      <c r="N116" s="36"/>
      <c r="O116" s="134"/>
      <c r="P116" s="146"/>
      <c r="Q116" s="146"/>
      <c r="R116" s="146"/>
      <c r="S116" s="146"/>
      <c r="T116" s="146"/>
      <c r="U116" s="146"/>
      <c r="V116" s="186"/>
      <c r="W116" s="186"/>
      <c r="X116" s="186"/>
    </row>
    <row r="117" spans="1:24" ht="47.25" customHeight="1">
      <c r="A117" s="82"/>
      <c r="B117" s="120" t="s">
        <v>154</v>
      </c>
      <c r="C117" s="123">
        <v>2020</v>
      </c>
      <c r="D117" s="49"/>
      <c r="E117" s="141" t="s">
        <v>14</v>
      </c>
      <c r="F117" s="11" t="s">
        <v>15</v>
      </c>
      <c r="G117" s="4">
        <f>H117+I117+J117+K117+L117+M117</f>
        <v>485227</v>
      </c>
      <c r="H117" s="7">
        <f t="shared" ref="H117:J117" si="61">H118+H119</f>
        <v>0</v>
      </c>
      <c r="I117" s="7">
        <f t="shared" si="61"/>
        <v>135000</v>
      </c>
      <c r="J117" s="7">
        <f t="shared" si="61"/>
        <v>0</v>
      </c>
      <c r="K117" s="7">
        <f>K118+K119</f>
        <v>350227</v>
      </c>
      <c r="L117" s="9">
        <f t="shared" ref="L117:N117" si="62">L118+L119</f>
        <v>0</v>
      </c>
      <c r="M117" s="7">
        <f t="shared" si="62"/>
        <v>0</v>
      </c>
      <c r="N117" s="7">
        <f t="shared" si="62"/>
        <v>0</v>
      </c>
      <c r="O117" s="132" t="s">
        <v>135</v>
      </c>
      <c r="P117" s="153" t="s">
        <v>50</v>
      </c>
      <c r="Q117" s="144"/>
      <c r="R117" s="41">
        <v>0</v>
      </c>
      <c r="S117" s="153">
        <v>100</v>
      </c>
      <c r="T117" s="153"/>
      <c r="U117" s="153">
        <v>100</v>
      </c>
      <c r="V117" s="147"/>
      <c r="W117" s="147"/>
      <c r="X117" s="147"/>
    </row>
    <row r="118" spans="1:24" ht="74.25" customHeight="1">
      <c r="A118" s="83"/>
      <c r="B118" s="121"/>
      <c r="C118" s="124"/>
      <c r="D118" s="50"/>
      <c r="E118" s="142"/>
      <c r="F118" s="11" t="s">
        <v>16</v>
      </c>
      <c r="G118" s="4">
        <f>H118+I118+J118+K118+L118+M118</f>
        <v>485227</v>
      </c>
      <c r="H118" s="7">
        <v>0</v>
      </c>
      <c r="I118" s="7">
        <v>135000</v>
      </c>
      <c r="J118" s="7"/>
      <c r="K118" s="7">
        <v>350227</v>
      </c>
      <c r="L118" s="9">
        <v>0</v>
      </c>
      <c r="M118" s="7">
        <v>0</v>
      </c>
      <c r="N118" s="7">
        <v>0</v>
      </c>
      <c r="O118" s="133"/>
      <c r="P118" s="154"/>
      <c r="Q118" s="145"/>
      <c r="R118" s="41"/>
      <c r="S118" s="154"/>
      <c r="T118" s="154"/>
      <c r="U118" s="154"/>
      <c r="V118" s="148"/>
      <c r="W118" s="148"/>
      <c r="X118" s="148"/>
    </row>
    <row r="119" spans="1:24" ht="384.75" customHeight="1">
      <c r="A119" s="84"/>
      <c r="B119" s="122"/>
      <c r="C119" s="125"/>
      <c r="D119" s="50">
        <v>2025</v>
      </c>
      <c r="E119" s="143"/>
      <c r="F119" s="11" t="s">
        <v>17</v>
      </c>
      <c r="G119" s="4">
        <f>H119+I119+J119+K119+L119+M119</f>
        <v>0</v>
      </c>
      <c r="H119" s="7"/>
      <c r="I119" s="7"/>
      <c r="J119" s="7"/>
      <c r="K119" s="7"/>
      <c r="L119" s="9"/>
      <c r="M119" s="35"/>
      <c r="N119" s="36"/>
      <c r="O119" s="134"/>
      <c r="P119" s="155"/>
      <c r="Q119" s="146"/>
      <c r="R119" s="41"/>
      <c r="S119" s="155"/>
      <c r="T119" s="155"/>
      <c r="U119" s="155"/>
      <c r="V119" s="149"/>
      <c r="W119" s="149"/>
      <c r="X119" s="149"/>
    </row>
    <row r="120" spans="1:24" ht="65.25" customHeight="1">
      <c r="A120" s="46"/>
      <c r="B120" s="150" t="s">
        <v>129</v>
      </c>
      <c r="C120" s="123">
        <v>2021</v>
      </c>
      <c r="D120" s="138">
        <v>2025</v>
      </c>
      <c r="E120" s="141" t="s">
        <v>14</v>
      </c>
      <c r="F120" s="12" t="s">
        <v>15</v>
      </c>
      <c r="G120" s="4">
        <f>H120+I120+J120+K120+L120+M120+N120</f>
        <v>500000</v>
      </c>
      <c r="H120" s="7"/>
      <c r="I120" s="7"/>
      <c r="J120" s="7">
        <f t="shared" ref="J120:N120" si="63">J121+J122</f>
        <v>500000</v>
      </c>
      <c r="K120" s="7">
        <f t="shared" si="63"/>
        <v>0</v>
      </c>
      <c r="L120" s="9">
        <f t="shared" si="63"/>
        <v>0</v>
      </c>
      <c r="M120" s="7">
        <f t="shared" si="63"/>
        <v>0</v>
      </c>
      <c r="N120" s="7">
        <f t="shared" si="63"/>
        <v>0</v>
      </c>
      <c r="O120" s="156" t="s">
        <v>130</v>
      </c>
      <c r="P120" s="153" t="s">
        <v>50</v>
      </c>
      <c r="Q120" s="144"/>
      <c r="R120" s="41"/>
      <c r="S120" s="153"/>
      <c r="T120" s="153">
        <v>100</v>
      </c>
      <c r="U120" s="147"/>
      <c r="V120" s="147"/>
      <c r="W120" s="147"/>
      <c r="X120" s="147"/>
    </row>
    <row r="121" spans="1:24" ht="48" customHeight="1">
      <c r="A121" s="46"/>
      <c r="B121" s="151"/>
      <c r="C121" s="124"/>
      <c r="D121" s="139"/>
      <c r="E121" s="142"/>
      <c r="F121" s="11" t="s">
        <v>16</v>
      </c>
      <c r="G121" s="4">
        <f t="shared" ref="G121:G122" si="64">H121+I121+J121+K121+L121+M121+N121</f>
        <v>500000</v>
      </c>
      <c r="H121" s="7"/>
      <c r="I121" s="7"/>
      <c r="J121" s="7">
        <v>500000</v>
      </c>
      <c r="K121" s="7"/>
      <c r="L121" s="9"/>
      <c r="M121" s="35"/>
      <c r="N121" s="35"/>
      <c r="O121" s="157"/>
      <c r="P121" s="154"/>
      <c r="Q121" s="145"/>
      <c r="R121" s="41"/>
      <c r="S121" s="154"/>
      <c r="T121" s="154"/>
      <c r="U121" s="148"/>
      <c r="V121" s="148"/>
      <c r="W121" s="148"/>
      <c r="X121" s="148"/>
    </row>
    <row r="122" spans="1:24" ht="114.75" customHeight="1">
      <c r="A122" s="46"/>
      <c r="B122" s="152"/>
      <c r="C122" s="125"/>
      <c r="D122" s="140"/>
      <c r="E122" s="143"/>
      <c r="F122" s="11" t="s">
        <v>17</v>
      </c>
      <c r="G122" s="4">
        <f t="shared" si="64"/>
        <v>0</v>
      </c>
      <c r="H122" s="7"/>
      <c r="I122" s="7"/>
      <c r="J122" s="7"/>
      <c r="K122" s="7"/>
      <c r="L122" s="9"/>
      <c r="M122" s="35"/>
      <c r="N122" s="39"/>
      <c r="O122" s="158"/>
      <c r="P122" s="155"/>
      <c r="Q122" s="146"/>
      <c r="R122" s="41"/>
      <c r="S122" s="155"/>
      <c r="T122" s="155"/>
      <c r="U122" s="149"/>
      <c r="V122" s="149"/>
      <c r="W122" s="149"/>
      <c r="X122" s="149"/>
    </row>
    <row r="123" spans="1:24" ht="27.75" customHeight="1">
      <c r="A123" s="123"/>
      <c r="B123" s="120" t="s">
        <v>172</v>
      </c>
      <c r="C123" s="123">
        <v>2020</v>
      </c>
      <c r="D123" s="49"/>
      <c r="E123" s="141" t="s">
        <v>14</v>
      </c>
      <c r="F123" s="12" t="s">
        <v>15</v>
      </c>
      <c r="G123" s="4">
        <f>G126</f>
        <v>15333635.359999999</v>
      </c>
      <c r="H123" s="7">
        <f t="shared" ref="H123:J125" si="65">H126</f>
        <v>0</v>
      </c>
      <c r="I123" s="7">
        <f t="shared" si="65"/>
        <v>2486807.0700000003</v>
      </c>
      <c r="J123" s="7">
        <f t="shared" si="65"/>
        <v>2187883.2800000003</v>
      </c>
      <c r="K123" s="7">
        <f>K126</f>
        <v>1977382.0499999998</v>
      </c>
      <c r="L123" s="9">
        <f t="shared" ref="L123:N125" si="66">L126</f>
        <v>3028749.7300000004</v>
      </c>
      <c r="M123" s="7">
        <f t="shared" si="66"/>
        <v>2795792.7600000002</v>
      </c>
      <c r="N123" s="7">
        <f t="shared" si="66"/>
        <v>2857020.4699999997</v>
      </c>
      <c r="O123" s="123" t="s">
        <v>13</v>
      </c>
      <c r="P123" s="123" t="s">
        <v>13</v>
      </c>
      <c r="Q123" s="123" t="s">
        <v>13</v>
      </c>
      <c r="R123" s="123" t="s">
        <v>13</v>
      </c>
      <c r="S123" s="123" t="s">
        <v>13</v>
      </c>
      <c r="T123" s="123" t="s">
        <v>13</v>
      </c>
      <c r="U123" s="123" t="s">
        <v>13</v>
      </c>
      <c r="V123" s="123" t="s">
        <v>13</v>
      </c>
      <c r="W123" s="123" t="s">
        <v>13</v>
      </c>
      <c r="X123" s="123" t="s">
        <v>13</v>
      </c>
    </row>
    <row r="124" spans="1:24" ht="97.5" customHeight="1">
      <c r="A124" s="124"/>
      <c r="B124" s="121"/>
      <c r="C124" s="124"/>
      <c r="D124" s="50"/>
      <c r="E124" s="142"/>
      <c r="F124" s="11" t="s">
        <v>16</v>
      </c>
      <c r="G124" s="4">
        <f>G127</f>
        <v>15333635.359999999</v>
      </c>
      <c r="H124" s="7">
        <f t="shared" si="65"/>
        <v>0</v>
      </c>
      <c r="I124" s="7">
        <f t="shared" si="65"/>
        <v>2486807.0700000003</v>
      </c>
      <c r="J124" s="7">
        <f t="shared" si="65"/>
        <v>2187883.2800000003</v>
      </c>
      <c r="K124" s="7">
        <f>K127</f>
        <v>1977382.0499999998</v>
      </c>
      <c r="L124" s="9">
        <f t="shared" si="66"/>
        <v>3028749.7300000004</v>
      </c>
      <c r="M124" s="7">
        <f t="shared" si="66"/>
        <v>2795792.7600000002</v>
      </c>
      <c r="N124" s="7">
        <f t="shared" si="66"/>
        <v>2857020.4699999997</v>
      </c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</row>
    <row r="125" spans="1:24" ht="51" customHeight="1">
      <c r="A125" s="125"/>
      <c r="B125" s="122"/>
      <c r="C125" s="125"/>
      <c r="D125" s="50">
        <v>2025</v>
      </c>
      <c r="E125" s="143"/>
      <c r="F125" s="11" t="s">
        <v>17</v>
      </c>
      <c r="G125" s="4">
        <f>G128</f>
        <v>0</v>
      </c>
      <c r="H125" s="7">
        <f t="shared" si="65"/>
        <v>0</v>
      </c>
      <c r="I125" s="7">
        <f t="shared" si="65"/>
        <v>0</v>
      </c>
      <c r="J125" s="7">
        <f t="shared" si="65"/>
        <v>0</v>
      </c>
      <c r="K125" s="7">
        <f>K128</f>
        <v>0</v>
      </c>
      <c r="L125" s="9">
        <f t="shared" si="66"/>
        <v>0</v>
      </c>
      <c r="M125" s="7">
        <f t="shared" si="66"/>
        <v>0</v>
      </c>
      <c r="N125" s="7">
        <f t="shared" si="66"/>
        <v>0</v>
      </c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</row>
    <row r="126" spans="1:24" ht="24">
      <c r="A126" s="123"/>
      <c r="B126" s="150" t="s">
        <v>46</v>
      </c>
      <c r="C126" s="123">
        <v>2020</v>
      </c>
      <c r="D126" s="49"/>
      <c r="E126" s="141" t="s">
        <v>14</v>
      </c>
      <c r="F126" s="12" t="s">
        <v>15</v>
      </c>
      <c r="G126" s="4">
        <f>H126+I126+J126+K126+L126+M126+N126</f>
        <v>15333635.359999999</v>
      </c>
      <c r="H126" s="7">
        <f>H129+H132+H135+H138+H141</f>
        <v>0</v>
      </c>
      <c r="I126" s="7">
        <f>I129+I132+I135+I138+I141+I162</f>
        <v>2486807.0700000003</v>
      </c>
      <c r="J126" s="7">
        <f>J129+J132+J135+J138+J141</f>
        <v>2187883.2800000003</v>
      </c>
      <c r="K126" s="7">
        <f>K129+K132+K135+K138+K141+K144</f>
        <v>1977382.0499999998</v>
      </c>
      <c r="L126" s="9">
        <f t="shared" ref="L126" si="67">L129+L132+L135+L138+L141</f>
        <v>3028749.7300000004</v>
      </c>
      <c r="M126" s="7">
        <f>M129+M132+M135+M138+M141</f>
        <v>2795792.7600000002</v>
      </c>
      <c r="N126" s="7">
        <f>N129+N132+N135+N138+N141</f>
        <v>2857020.4699999997</v>
      </c>
      <c r="O126" s="123" t="s">
        <v>13</v>
      </c>
      <c r="P126" s="123" t="s">
        <v>13</v>
      </c>
      <c r="Q126" s="123" t="s">
        <v>13</v>
      </c>
      <c r="R126" s="123" t="s">
        <v>13</v>
      </c>
      <c r="S126" s="123" t="s">
        <v>13</v>
      </c>
      <c r="T126" s="123" t="s">
        <v>13</v>
      </c>
      <c r="U126" s="123" t="s">
        <v>13</v>
      </c>
      <c r="V126" s="123" t="s">
        <v>13</v>
      </c>
      <c r="W126" s="123" t="s">
        <v>13</v>
      </c>
      <c r="X126" s="123" t="s">
        <v>13</v>
      </c>
    </row>
    <row r="127" spans="1:24" ht="96">
      <c r="A127" s="124"/>
      <c r="B127" s="151"/>
      <c r="C127" s="124"/>
      <c r="D127" s="50"/>
      <c r="E127" s="142"/>
      <c r="F127" s="11" t="s">
        <v>16</v>
      </c>
      <c r="G127" s="4">
        <f>H127+I127+J127+K127+L127+M127+N127</f>
        <v>15333635.359999999</v>
      </c>
      <c r="H127" s="7">
        <f>H130+H133+H136+H139+H142</f>
        <v>0</v>
      </c>
      <c r="I127" s="7">
        <f>I130+I133+I136+I139+I142+I160</f>
        <v>2486807.0700000003</v>
      </c>
      <c r="J127" s="7">
        <f t="shared" ref="J127:N127" si="68">J130+J133+J136+J139+J142</f>
        <v>2187883.2800000003</v>
      </c>
      <c r="K127" s="7">
        <f>K130+K133+K136+K139+K142+K145</f>
        <v>1977382.0499999998</v>
      </c>
      <c r="L127" s="9">
        <f t="shared" si="68"/>
        <v>3028749.7300000004</v>
      </c>
      <c r="M127" s="7">
        <f t="shared" si="68"/>
        <v>2795792.7600000002</v>
      </c>
      <c r="N127" s="7">
        <f t="shared" si="68"/>
        <v>2857020.4699999997</v>
      </c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</row>
    <row r="128" spans="1:24" ht="60">
      <c r="A128" s="125"/>
      <c r="B128" s="152"/>
      <c r="C128" s="125"/>
      <c r="D128" s="50">
        <v>2025</v>
      </c>
      <c r="E128" s="143"/>
      <c r="F128" s="11" t="s">
        <v>17</v>
      </c>
      <c r="G128" s="4">
        <f>H128+I128+J128+K128+L128+M128+N128</f>
        <v>0</v>
      </c>
      <c r="H128" s="7">
        <f>H131+H134+H137+H140+H143</f>
        <v>0</v>
      </c>
      <c r="I128" s="7"/>
      <c r="J128" s="7"/>
      <c r="K128" s="7"/>
      <c r="L128" s="9"/>
      <c r="M128" s="35"/>
      <c r="N128" s="36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</row>
    <row r="129" spans="1:24" ht="24">
      <c r="A129" s="123"/>
      <c r="B129" s="150" t="s">
        <v>32</v>
      </c>
      <c r="C129" s="123">
        <v>2020</v>
      </c>
      <c r="D129" s="138">
        <v>2025</v>
      </c>
      <c r="E129" s="141" t="s">
        <v>14</v>
      </c>
      <c r="F129" s="11" t="s">
        <v>15</v>
      </c>
      <c r="G129" s="4">
        <f>H129+I129+J129+K129+L129+M129+N129</f>
        <v>12582218.040000001</v>
      </c>
      <c r="H129" s="7">
        <f t="shared" ref="H129:J129" si="69">H130+H131</f>
        <v>0</v>
      </c>
      <c r="I129" s="7">
        <f t="shared" si="69"/>
        <v>1813896.46</v>
      </c>
      <c r="J129" s="7">
        <f t="shared" si="69"/>
        <v>1707167.12</v>
      </c>
      <c r="K129" s="7">
        <f>K130+K131</f>
        <v>1787244.18</v>
      </c>
      <c r="L129" s="9">
        <f t="shared" ref="L129:N129" si="70">L130+L131</f>
        <v>2572187.9700000002</v>
      </c>
      <c r="M129" s="7">
        <f t="shared" si="70"/>
        <v>2324245.9900000002</v>
      </c>
      <c r="N129" s="7">
        <f t="shared" si="70"/>
        <v>2377476.3199999998</v>
      </c>
      <c r="O129" s="132" t="s">
        <v>54</v>
      </c>
      <c r="P129" s="153" t="s">
        <v>50</v>
      </c>
      <c r="Q129" s="144"/>
      <c r="R129" s="41">
        <v>0</v>
      </c>
      <c r="S129" s="144">
        <v>100</v>
      </c>
      <c r="T129" s="94">
        <v>100</v>
      </c>
      <c r="U129" s="144">
        <v>100</v>
      </c>
      <c r="V129" s="144">
        <v>100</v>
      </c>
      <c r="W129" s="144">
        <v>100</v>
      </c>
      <c r="X129" s="144">
        <v>100</v>
      </c>
    </row>
    <row r="130" spans="1:24" ht="96">
      <c r="A130" s="124"/>
      <c r="B130" s="151"/>
      <c r="C130" s="124"/>
      <c r="D130" s="139"/>
      <c r="E130" s="142"/>
      <c r="F130" s="11" t="s">
        <v>16</v>
      </c>
      <c r="G130" s="4">
        <f>H130+I130+J130+K130+L130+M130+N130</f>
        <v>12582218.040000001</v>
      </c>
      <c r="H130" s="7">
        <v>0</v>
      </c>
      <c r="I130" s="4">
        <v>1813896.46</v>
      </c>
      <c r="J130" s="4">
        <v>1707167.12</v>
      </c>
      <c r="K130" s="7">
        <v>1787244.18</v>
      </c>
      <c r="L130" s="9">
        <v>2572187.9700000002</v>
      </c>
      <c r="M130" s="7">
        <v>2324245.9900000002</v>
      </c>
      <c r="N130" s="32">
        <v>2377476.3199999998</v>
      </c>
      <c r="O130" s="133"/>
      <c r="P130" s="154"/>
      <c r="Q130" s="145"/>
      <c r="R130" s="41"/>
      <c r="S130" s="145"/>
      <c r="T130" s="95"/>
      <c r="U130" s="145"/>
      <c r="V130" s="145"/>
      <c r="W130" s="145"/>
      <c r="X130" s="145"/>
    </row>
    <row r="131" spans="1:24" ht="60">
      <c r="A131" s="125"/>
      <c r="B131" s="152"/>
      <c r="C131" s="125"/>
      <c r="D131" s="140"/>
      <c r="E131" s="143"/>
      <c r="F131" s="11" t="s">
        <v>17</v>
      </c>
      <c r="G131" s="4">
        <f t="shared" ref="G131" si="71">H131+I131+J131+K131+L131+M131</f>
        <v>0</v>
      </c>
      <c r="H131" s="7"/>
      <c r="I131" s="7"/>
      <c r="J131" s="7"/>
      <c r="K131" s="7"/>
      <c r="L131" s="9"/>
      <c r="M131" s="35"/>
      <c r="N131" s="36"/>
      <c r="O131" s="134"/>
      <c r="P131" s="155"/>
      <c r="Q131" s="146"/>
      <c r="R131" s="41"/>
      <c r="S131" s="146"/>
      <c r="T131" s="96"/>
      <c r="U131" s="146"/>
      <c r="V131" s="146"/>
      <c r="W131" s="146"/>
      <c r="X131" s="146"/>
    </row>
    <row r="132" spans="1:24" ht="24">
      <c r="A132" s="123"/>
      <c r="B132" s="150" t="s">
        <v>33</v>
      </c>
      <c r="C132" s="123">
        <v>2020</v>
      </c>
      <c r="D132" s="138">
        <v>2025</v>
      </c>
      <c r="E132" s="141" t="s">
        <v>14</v>
      </c>
      <c r="F132" s="11" t="s">
        <v>15</v>
      </c>
      <c r="G132" s="4">
        <f t="shared" ref="G132:G146" si="72">H132+I132+J132+K132+L132+M132+N132</f>
        <v>412103.2</v>
      </c>
      <c r="H132" s="7">
        <f t="shared" ref="H132:J132" si="73">H133+H134</f>
        <v>0</v>
      </c>
      <c r="I132" s="4">
        <f t="shared" si="73"/>
        <v>66772</v>
      </c>
      <c r="J132" s="4">
        <f t="shared" si="73"/>
        <v>72048</v>
      </c>
      <c r="K132" s="7">
        <f>K133+K134</f>
        <v>0</v>
      </c>
      <c r="L132" s="9">
        <f t="shared" ref="L132:N132" si="74">L133+L134</f>
        <v>123633.2</v>
      </c>
      <c r="M132" s="4">
        <f t="shared" si="74"/>
        <v>73000</v>
      </c>
      <c r="N132" s="7">
        <f t="shared" si="74"/>
        <v>76650</v>
      </c>
      <c r="O132" s="132" t="s">
        <v>142</v>
      </c>
      <c r="P132" s="213" t="s">
        <v>50</v>
      </c>
      <c r="Q132" s="213"/>
      <c r="R132" s="43">
        <v>0</v>
      </c>
      <c r="S132" s="213">
        <v>100</v>
      </c>
      <c r="T132" s="216">
        <v>100</v>
      </c>
      <c r="U132" s="213"/>
      <c r="V132" s="213">
        <v>100</v>
      </c>
      <c r="W132" s="213">
        <v>100</v>
      </c>
      <c r="X132" s="213">
        <v>100</v>
      </c>
    </row>
    <row r="133" spans="1:24" ht="96">
      <c r="A133" s="124"/>
      <c r="B133" s="151"/>
      <c r="C133" s="124"/>
      <c r="D133" s="139"/>
      <c r="E133" s="142"/>
      <c r="F133" s="11" t="s">
        <v>16</v>
      </c>
      <c r="G133" s="4">
        <f t="shared" si="72"/>
        <v>412103.2</v>
      </c>
      <c r="H133" s="7">
        <v>0</v>
      </c>
      <c r="I133" s="7">
        <v>66772</v>
      </c>
      <c r="J133" s="7">
        <v>72048</v>
      </c>
      <c r="K133" s="7">
        <v>0</v>
      </c>
      <c r="L133" s="9">
        <v>123633.2</v>
      </c>
      <c r="M133" s="7">
        <v>73000</v>
      </c>
      <c r="N133" s="32">
        <v>76650</v>
      </c>
      <c r="O133" s="133"/>
      <c r="P133" s="214"/>
      <c r="Q133" s="214"/>
      <c r="R133" s="43"/>
      <c r="S133" s="214"/>
      <c r="T133" s="217"/>
      <c r="U133" s="214"/>
      <c r="V133" s="214"/>
      <c r="W133" s="214"/>
      <c r="X133" s="214"/>
    </row>
    <row r="134" spans="1:24" ht="60">
      <c r="A134" s="125"/>
      <c r="B134" s="152"/>
      <c r="C134" s="125"/>
      <c r="D134" s="140"/>
      <c r="E134" s="143"/>
      <c r="F134" s="11" t="s">
        <v>17</v>
      </c>
      <c r="G134" s="4">
        <f t="shared" si="72"/>
        <v>0</v>
      </c>
      <c r="H134" s="7"/>
      <c r="I134" s="7"/>
      <c r="J134" s="7"/>
      <c r="K134" s="7"/>
      <c r="L134" s="9"/>
      <c r="M134" s="35"/>
      <c r="N134" s="36"/>
      <c r="O134" s="134"/>
      <c r="P134" s="215"/>
      <c r="Q134" s="215"/>
      <c r="R134" s="43"/>
      <c r="S134" s="215"/>
      <c r="T134" s="218"/>
      <c r="U134" s="215"/>
      <c r="V134" s="215"/>
      <c r="W134" s="215"/>
      <c r="X134" s="215"/>
    </row>
    <row r="135" spans="1:24" ht="29.25" customHeight="1">
      <c r="A135" s="123"/>
      <c r="B135" s="150" t="s">
        <v>34</v>
      </c>
      <c r="C135" s="123">
        <v>2020</v>
      </c>
      <c r="D135" s="138">
        <v>2025</v>
      </c>
      <c r="E135" s="141" t="s">
        <v>14</v>
      </c>
      <c r="F135" s="11" t="s">
        <v>15</v>
      </c>
      <c r="G135" s="4">
        <f t="shared" si="72"/>
        <v>123682.8</v>
      </c>
      <c r="H135" s="7">
        <f t="shared" ref="H135:J135" si="75">H136+H137</f>
        <v>0</v>
      </c>
      <c r="I135" s="7">
        <f t="shared" si="75"/>
        <v>20642.8</v>
      </c>
      <c r="J135" s="7">
        <f t="shared" si="75"/>
        <v>0</v>
      </c>
      <c r="K135" s="7">
        <f>K136+K137</f>
        <v>25000</v>
      </c>
      <c r="L135" s="9">
        <f t="shared" ref="L135:N135" si="76">L136+L137</f>
        <v>25000</v>
      </c>
      <c r="M135" s="7">
        <f t="shared" si="76"/>
        <v>26000</v>
      </c>
      <c r="N135" s="7">
        <f t="shared" si="76"/>
        <v>27040</v>
      </c>
      <c r="O135" s="132" t="s">
        <v>135</v>
      </c>
      <c r="P135" s="144" t="s">
        <v>50</v>
      </c>
      <c r="Q135" s="144"/>
      <c r="R135" s="41"/>
      <c r="S135" s="144">
        <v>100</v>
      </c>
      <c r="T135" s="94">
        <v>0</v>
      </c>
      <c r="U135" s="144">
        <v>100</v>
      </c>
      <c r="V135" s="144">
        <v>100</v>
      </c>
      <c r="W135" s="144">
        <v>100</v>
      </c>
      <c r="X135" s="144">
        <v>100</v>
      </c>
    </row>
    <row r="136" spans="1:24" ht="99" customHeight="1">
      <c r="A136" s="124"/>
      <c r="B136" s="151"/>
      <c r="C136" s="124"/>
      <c r="D136" s="139"/>
      <c r="E136" s="142"/>
      <c r="F136" s="11" t="s">
        <v>16</v>
      </c>
      <c r="G136" s="4">
        <f t="shared" si="72"/>
        <v>123682.8</v>
      </c>
      <c r="H136" s="7">
        <v>0</v>
      </c>
      <c r="I136" s="7">
        <v>20642.8</v>
      </c>
      <c r="J136" s="7">
        <v>0</v>
      </c>
      <c r="K136" s="7">
        <v>25000</v>
      </c>
      <c r="L136" s="9">
        <v>25000</v>
      </c>
      <c r="M136" s="7">
        <v>26000</v>
      </c>
      <c r="N136" s="32">
        <v>27040</v>
      </c>
      <c r="O136" s="133"/>
      <c r="P136" s="145"/>
      <c r="Q136" s="145"/>
      <c r="R136" s="41"/>
      <c r="S136" s="145"/>
      <c r="T136" s="95"/>
      <c r="U136" s="145"/>
      <c r="V136" s="145"/>
      <c r="W136" s="145"/>
      <c r="X136" s="145"/>
    </row>
    <row r="137" spans="1:24" ht="63" customHeight="1">
      <c r="A137" s="125"/>
      <c r="B137" s="152"/>
      <c r="C137" s="125"/>
      <c r="D137" s="140"/>
      <c r="E137" s="143"/>
      <c r="F137" s="11" t="s">
        <v>17</v>
      </c>
      <c r="G137" s="4">
        <f t="shared" si="72"/>
        <v>0</v>
      </c>
      <c r="H137" s="7"/>
      <c r="I137" s="7"/>
      <c r="J137" s="7"/>
      <c r="K137" s="7"/>
      <c r="L137" s="9"/>
      <c r="M137" s="35"/>
      <c r="N137" s="36"/>
      <c r="O137" s="134"/>
      <c r="P137" s="146"/>
      <c r="Q137" s="146"/>
      <c r="R137" s="41"/>
      <c r="S137" s="146"/>
      <c r="T137" s="96"/>
      <c r="U137" s="146"/>
      <c r="V137" s="146"/>
      <c r="W137" s="146"/>
      <c r="X137" s="146"/>
    </row>
    <row r="138" spans="1:24" ht="75" hidden="1" customHeight="1">
      <c r="A138" s="123"/>
      <c r="B138" s="150" t="s">
        <v>35</v>
      </c>
      <c r="C138" s="123">
        <v>2019</v>
      </c>
      <c r="D138" s="138">
        <v>2024</v>
      </c>
      <c r="E138" s="141" t="s">
        <v>14</v>
      </c>
      <c r="F138" s="11" t="s">
        <v>15</v>
      </c>
      <c r="G138" s="4">
        <f t="shared" si="72"/>
        <v>0</v>
      </c>
      <c r="H138" s="7">
        <f t="shared" ref="H138:J138" si="77">H139+H140</f>
        <v>0</v>
      </c>
      <c r="I138" s="7">
        <f t="shared" si="77"/>
        <v>0</v>
      </c>
      <c r="J138" s="7">
        <f t="shared" si="77"/>
        <v>0</v>
      </c>
      <c r="K138" s="7">
        <f>K139+K140</f>
        <v>0</v>
      </c>
      <c r="L138" s="9">
        <f t="shared" ref="L138:M138" si="78">L139+L140</f>
        <v>0</v>
      </c>
      <c r="M138" s="7">
        <f t="shared" si="78"/>
        <v>0</v>
      </c>
      <c r="N138" s="32"/>
      <c r="O138" s="28" t="s">
        <v>55</v>
      </c>
      <c r="P138" s="16" t="s">
        <v>50</v>
      </c>
      <c r="Q138" s="16"/>
      <c r="R138" s="16"/>
      <c r="S138" s="16"/>
      <c r="T138" s="16"/>
      <c r="U138" s="16"/>
      <c r="V138" s="16"/>
      <c r="W138" s="1"/>
      <c r="X138" s="34"/>
    </row>
    <row r="139" spans="1:24" ht="63.75" hidden="1" customHeight="1">
      <c r="A139" s="124"/>
      <c r="B139" s="151"/>
      <c r="C139" s="124"/>
      <c r="D139" s="139"/>
      <c r="E139" s="142"/>
      <c r="F139" s="11" t="s">
        <v>16</v>
      </c>
      <c r="G139" s="4">
        <f t="shared" si="72"/>
        <v>0</v>
      </c>
      <c r="H139" s="7">
        <v>0</v>
      </c>
      <c r="I139" s="7">
        <v>0</v>
      </c>
      <c r="J139" s="7">
        <v>0</v>
      </c>
      <c r="K139" s="7">
        <v>0</v>
      </c>
      <c r="L139" s="9">
        <v>0</v>
      </c>
      <c r="M139" s="7">
        <v>0</v>
      </c>
      <c r="N139" s="32"/>
      <c r="O139" s="27"/>
      <c r="P139" s="2"/>
      <c r="Q139" s="16"/>
      <c r="R139" s="16"/>
      <c r="S139" s="2"/>
      <c r="T139" s="2"/>
      <c r="U139" s="2"/>
      <c r="V139" s="2"/>
      <c r="W139" s="1"/>
      <c r="X139" s="1"/>
    </row>
    <row r="140" spans="1:24" ht="42.75" hidden="1" customHeight="1">
      <c r="A140" s="125"/>
      <c r="B140" s="152"/>
      <c r="C140" s="125"/>
      <c r="D140" s="140"/>
      <c r="E140" s="143"/>
      <c r="F140" s="11" t="s">
        <v>17</v>
      </c>
      <c r="G140" s="4">
        <f t="shared" si="72"/>
        <v>0</v>
      </c>
      <c r="H140" s="7"/>
      <c r="I140" s="7"/>
      <c r="J140" s="7"/>
      <c r="K140" s="7"/>
      <c r="L140" s="9"/>
      <c r="M140" s="35"/>
      <c r="N140" s="36"/>
      <c r="O140" s="27"/>
      <c r="P140" s="2"/>
      <c r="Q140" s="16"/>
      <c r="R140" s="16"/>
      <c r="S140" s="2"/>
      <c r="T140" s="2"/>
      <c r="U140" s="2"/>
      <c r="V140" s="2"/>
      <c r="W140" s="1"/>
      <c r="X140" s="1"/>
    </row>
    <row r="141" spans="1:24" ht="24">
      <c r="A141" s="48"/>
      <c r="B141" s="135" t="s">
        <v>39</v>
      </c>
      <c r="C141" s="123">
        <v>2020</v>
      </c>
      <c r="D141" s="138">
        <v>2025</v>
      </c>
      <c r="E141" s="141" t="s">
        <v>14</v>
      </c>
      <c r="F141" s="11" t="s">
        <v>15</v>
      </c>
      <c r="G141" s="4">
        <f t="shared" si="72"/>
        <v>2199431.3199999998</v>
      </c>
      <c r="H141" s="7">
        <f>H142</f>
        <v>0</v>
      </c>
      <c r="I141" s="7">
        <f t="shared" ref="I141:J141" si="79">I142</f>
        <v>579195.81000000006</v>
      </c>
      <c r="J141" s="7">
        <f t="shared" si="79"/>
        <v>408668.15999999997</v>
      </c>
      <c r="K141" s="7">
        <f>K142</f>
        <v>155237.87</v>
      </c>
      <c r="L141" s="9">
        <f t="shared" ref="L141:M141" si="80">L142</f>
        <v>307928.56</v>
      </c>
      <c r="M141" s="7">
        <f t="shared" si="80"/>
        <v>372546.77</v>
      </c>
      <c r="N141" s="7">
        <f t="shared" ref="N141" si="81">N142+N143</f>
        <v>375854.15</v>
      </c>
      <c r="O141" s="132" t="s">
        <v>56</v>
      </c>
      <c r="P141" s="144" t="s">
        <v>50</v>
      </c>
      <c r="Q141" s="144"/>
      <c r="R141" s="41">
        <v>0</v>
      </c>
      <c r="S141" s="144">
        <v>100</v>
      </c>
      <c r="T141" s="94">
        <v>100</v>
      </c>
      <c r="U141" s="144">
        <v>100</v>
      </c>
      <c r="V141" s="144">
        <v>100</v>
      </c>
      <c r="W141" s="144">
        <v>100</v>
      </c>
      <c r="X141" s="144">
        <v>100</v>
      </c>
    </row>
    <row r="142" spans="1:24" ht="95.25" customHeight="1">
      <c r="A142" s="48"/>
      <c r="B142" s="136"/>
      <c r="C142" s="124"/>
      <c r="D142" s="139"/>
      <c r="E142" s="142"/>
      <c r="F142" s="11" t="s">
        <v>16</v>
      </c>
      <c r="G142" s="4">
        <f t="shared" si="72"/>
        <v>2199431.3199999998</v>
      </c>
      <c r="H142" s="7">
        <v>0</v>
      </c>
      <c r="I142" s="4">
        <v>579195.81000000006</v>
      </c>
      <c r="J142" s="4">
        <v>408668.15999999997</v>
      </c>
      <c r="K142" s="7">
        <v>155237.87</v>
      </c>
      <c r="L142" s="9">
        <v>307928.56</v>
      </c>
      <c r="M142" s="4">
        <v>372546.77</v>
      </c>
      <c r="N142" s="33">
        <v>375854.15</v>
      </c>
      <c r="O142" s="133"/>
      <c r="P142" s="145"/>
      <c r="Q142" s="145"/>
      <c r="R142" s="41"/>
      <c r="S142" s="145"/>
      <c r="T142" s="95"/>
      <c r="U142" s="145"/>
      <c r="V142" s="145"/>
      <c r="W142" s="145"/>
      <c r="X142" s="145"/>
    </row>
    <row r="143" spans="1:24" ht="62.25" customHeight="1">
      <c r="A143" s="48"/>
      <c r="B143" s="137"/>
      <c r="C143" s="125"/>
      <c r="D143" s="140"/>
      <c r="E143" s="143"/>
      <c r="F143" s="11" t="s">
        <v>17</v>
      </c>
      <c r="G143" s="4">
        <f t="shared" si="72"/>
        <v>0</v>
      </c>
      <c r="H143" s="7"/>
      <c r="I143" s="7"/>
      <c r="J143" s="7"/>
      <c r="K143" s="7"/>
      <c r="L143" s="9"/>
      <c r="M143" s="35"/>
      <c r="N143" s="36"/>
      <c r="O143" s="134"/>
      <c r="P143" s="146"/>
      <c r="Q143" s="146"/>
      <c r="R143" s="41"/>
      <c r="S143" s="146"/>
      <c r="T143" s="96"/>
      <c r="U143" s="146"/>
      <c r="V143" s="146"/>
      <c r="W143" s="146"/>
      <c r="X143" s="146"/>
    </row>
    <row r="144" spans="1:24" ht="27" customHeight="1">
      <c r="A144" s="48"/>
      <c r="B144" s="135" t="s">
        <v>155</v>
      </c>
      <c r="C144" s="123">
        <v>2022</v>
      </c>
      <c r="D144" s="138">
        <v>2025</v>
      </c>
      <c r="E144" s="141" t="s">
        <v>14</v>
      </c>
      <c r="F144" s="11" t="s">
        <v>15</v>
      </c>
      <c r="G144" s="4">
        <f t="shared" si="72"/>
        <v>9900</v>
      </c>
      <c r="H144" s="7"/>
      <c r="I144" s="7"/>
      <c r="J144" s="7"/>
      <c r="K144" s="7">
        <f>K145+K146</f>
        <v>9900</v>
      </c>
      <c r="L144" s="9"/>
      <c r="M144" s="35"/>
      <c r="N144" s="36"/>
      <c r="O144" s="132" t="s">
        <v>135</v>
      </c>
      <c r="P144" s="144" t="s">
        <v>50</v>
      </c>
      <c r="Q144" s="147"/>
      <c r="R144" s="147"/>
      <c r="S144" s="147"/>
      <c r="T144" s="147"/>
      <c r="U144" s="144">
        <v>100</v>
      </c>
      <c r="V144" s="147"/>
      <c r="W144" s="147"/>
      <c r="X144" s="147"/>
    </row>
    <row r="145" spans="1:24" ht="99" customHeight="1">
      <c r="A145" s="48"/>
      <c r="B145" s="136"/>
      <c r="C145" s="124"/>
      <c r="D145" s="139"/>
      <c r="E145" s="142"/>
      <c r="F145" s="11" t="s">
        <v>16</v>
      </c>
      <c r="G145" s="4">
        <f t="shared" si="72"/>
        <v>9900</v>
      </c>
      <c r="H145" s="7"/>
      <c r="I145" s="7"/>
      <c r="J145" s="7"/>
      <c r="K145" s="7">
        <v>9900</v>
      </c>
      <c r="L145" s="9"/>
      <c r="M145" s="35"/>
      <c r="N145" s="36"/>
      <c r="O145" s="133"/>
      <c r="P145" s="145"/>
      <c r="Q145" s="148"/>
      <c r="R145" s="148"/>
      <c r="S145" s="148"/>
      <c r="T145" s="148"/>
      <c r="U145" s="145"/>
      <c r="V145" s="148"/>
      <c r="W145" s="148"/>
      <c r="X145" s="148"/>
    </row>
    <row r="146" spans="1:24" ht="68.25" customHeight="1">
      <c r="A146" s="48"/>
      <c r="B146" s="137"/>
      <c r="C146" s="125"/>
      <c r="D146" s="140"/>
      <c r="E146" s="143"/>
      <c r="F146" s="11" t="s">
        <v>17</v>
      </c>
      <c r="G146" s="4">
        <f t="shared" si="72"/>
        <v>0</v>
      </c>
      <c r="H146" s="7"/>
      <c r="I146" s="7"/>
      <c r="J146" s="7"/>
      <c r="K146" s="7"/>
      <c r="L146" s="9"/>
      <c r="M146" s="35"/>
      <c r="N146" s="36"/>
      <c r="O146" s="134"/>
      <c r="P146" s="146"/>
      <c r="Q146" s="149"/>
      <c r="R146" s="149"/>
      <c r="S146" s="149"/>
      <c r="T146" s="149"/>
      <c r="U146" s="146"/>
      <c r="V146" s="149"/>
      <c r="W146" s="149"/>
      <c r="X146" s="149"/>
    </row>
    <row r="147" spans="1:24" s="8" customFormat="1" ht="27" customHeight="1">
      <c r="A147" s="46"/>
      <c r="B147" s="106" t="s">
        <v>173</v>
      </c>
      <c r="C147" s="123">
        <v>2020</v>
      </c>
      <c r="D147" s="138">
        <v>2025</v>
      </c>
      <c r="E147" s="129" t="s">
        <v>14</v>
      </c>
      <c r="F147" s="12" t="s">
        <v>15</v>
      </c>
      <c r="G147" s="7">
        <f>H147+I147+J147+K147+L147+M147+N147</f>
        <v>1786553.7600000002</v>
      </c>
      <c r="H147" s="7">
        <f>H148+H149</f>
        <v>0</v>
      </c>
      <c r="I147" s="7">
        <f t="shared" ref="I147:J147" si="82">I148+I149</f>
        <v>1008973.61</v>
      </c>
      <c r="J147" s="7">
        <f t="shared" si="82"/>
        <v>563222.55000000005</v>
      </c>
      <c r="K147" s="7">
        <f>K148+K149</f>
        <v>177857.6</v>
      </c>
      <c r="L147" s="9">
        <f>L148+L149</f>
        <v>36500</v>
      </c>
      <c r="M147" s="7">
        <f t="shared" ref="M147:N147" si="83">M148+M149</f>
        <v>0</v>
      </c>
      <c r="N147" s="7">
        <f t="shared" si="83"/>
        <v>0</v>
      </c>
      <c r="O147" s="123" t="s">
        <v>13</v>
      </c>
      <c r="P147" s="123" t="s">
        <v>13</v>
      </c>
      <c r="Q147" s="123" t="s">
        <v>13</v>
      </c>
      <c r="R147" s="123" t="s">
        <v>13</v>
      </c>
      <c r="S147" s="123" t="s">
        <v>13</v>
      </c>
      <c r="T147" s="123" t="s">
        <v>13</v>
      </c>
      <c r="U147" s="123" t="s">
        <v>13</v>
      </c>
      <c r="V147" s="123" t="s">
        <v>13</v>
      </c>
      <c r="W147" s="123" t="s">
        <v>13</v>
      </c>
      <c r="X147" s="123" t="s">
        <v>13</v>
      </c>
    </row>
    <row r="148" spans="1:24" s="8" customFormat="1" ht="99.75" customHeight="1">
      <c r="A148" s="46"/>
      <c r="B148" s="107"/>
      <c r="C148" s="124"/>
      <c r="D148" s="139"/>
      <c r="E148" s="130"/>
      <c r="F148" s="12" t="s">
        <v>16</v>
      </c>
      <c r="G148" s="7">
        <f>H148+I148+J148+K148+L148+M148+N148</f>
        <v>1232174.04</v>
      </c>
      <c r="H148" s="7">
        <f>H151</f>
        <v>0</v>
      </c>
      <c r="I148" s="7">
        <f t="shared" ref="I148:J149" si="84">I151</f>
        <v>619093.61</v>
      </c>
      <c r="J148" s="7">
        <f t="shared" si="84"/>
        <v>563222.55000000005</v>
      </c>
      <c r="K148" s="7">
        <f>K151</f>
        <v>13357.88</v>
      </c>
      <c r="L148" s="9">
        <f>L151</f>
        <v>36500</v>
      </c>
      <c r="M148" s="7">
        <f>M151</f>
        <v>0</v>
      </c>
      <c r="N148" s="7">
        <f>N151</f>
        <v>0</v>
      </c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</row>
    <row r="149" spans="1:24" s="8" customFormat="1" ht="68.25" customHeight="1">
      <c r="A149" s="46"/>
      <c r="B149" s="108"/>
      <c r="C149" s="125"/>
      <c r="D149" s="140"/>
      <c r="E149" s="131"/>
      <c r="F149" s="12" t="s">
        <v>17</v>
      </c>
      <c r="G149" s="7">
        <f>H149+I149+J149+K149+L149+M149+N149</f>
        <v>554379.72</v>
      </c>
      <c r="H149" s="7">
        <f>H152</f>
        <v>0</v>
      </c>
      <c r="I149" s="7">
        <f t="shared" si="84"/>
        <v>389880</v>
      </c>
      <c r="J149" s="7">
        <f t="shared" si="84"/>
        <v>0</v>
      </c>
      <c r="K149" s="7">
        <f>K152</f>
        <v>164499.72</v>
      </c>
      <c r="L149" s="9">
        <f t="shared" ref="L149:N149" si="85">L152</f>
        <v>0</v>
      </c>
      <c r="M149" s="7">
        <f t="shared" si="85"/>
        <v>0</v>
      </c>
      <c r="N149" s="7">
        <f t="shared" si="85"/>
        <v>0</v>
      </c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</row>
    <row r="150" spans="1:24" s="8" customFormat="1" ht="31.5" customHeight="1">
      <c r="A150" s="46"/>
      <c r="B150" s="106" t="s">
        <v>106</v>
      </c>
      <c r="C150" s="123">
        <v>2020</v>
      </c>
      <c r="D150" s="138">
        <v>2025</v>
      </c>
      <c r="E150" s="129" t="s">
        <v>14</v>
      </c>
      <c r="F150" s="12" t="s">
        <v>15</v>
      </c>
      <c r="G150" s="7">
        <f>H150+I150+J150</f>
        <v>1572196.1600000001</v>
      </c>
      <c r="H150" s="7">
        <f>H151+H152</f>
        <v>0</v>
      </c>
      <c r="I150" s="7">
        <f t="shared" ref="I150:J150" si="86">I151+I152</f>
        <v>1008973.61</v>
      </c>
      <c r="J150" s="7">
        <f t="shared" si="86"/>
        <v>563222.55000000005</v>
      </c>
      <c r="K150" s="7">
        <f>K151+K152</f>
        <v>177857.6</v>
      </c>
      <c r="L150" s="9">
        <f>L151+L152</f>
        <v>36500</v>
      </c>
      <c r="M150" s="7">
        <f t="shared" ref="M150:N150" si="87">M151+M152</f>
        <v>0</v>
      </c>
      <c r="N150" s="7">
        <f t="shared" si="87"/>
        <v>0</v>
      </c>
      <c r="O150" s="123" t="s">
        <v>13</v>
      </c>
      <c r="P150" s="123" t="s">
        <v>13</v>
      </c>
      <c r="Q150" s="123" t="s">
        <v>13</v>
      </c>
      <c r="R150" s="123" t="s">
        <v>13</v>
      </c>
      <c r="S150" s="123" t="s">
        <v>13</v>
      </c>
      <c r="T150" s="123" t="s">
        <v>13</v>
      </c>
      <c r="U150" s="123" t="s">
        <v>13</v>
      </c>
      <c r="V150" s="123" t="s">
        <v>13</v>
      </c>
      <c r="W150" s="123" t="s">
        <v>13</v>
      </c>
      <c r="X150" s="123" t="s">
        <v>13</v>
      </c>
    </row>
    <row r="151" spans="1:24" s="8" customFormat="1" ht="83.25" customHeight="1">
      <c r="A151" s="46"/>
      <c r="B151" s="107"/>
      <c r="C151" s="124"/>
      <c r="D151" s="139"/>
      <c r="E151" s="130"/>
      <c r="F151" s="12" t="s">
        <v>16</v>
      </c>
      <c r="G151" s="7">
        <f>H151+I151+J151</f>
        <v>1182316.1600000001</v>
      </c>
      <c r="H151" s="7">
        <f>H154</f>
        <v>0</v>
      </c>
      <c r="I151" s="7">
        <f>I154+I157</f>
        <v>619093.61</v>
      </c>
      <c r="J151" s="7">
        <f>J154+J157</f>
        <v>563222.55000000005</v>
      </c>
      <c r="K151" s="7">
        <f>K154+K157</f>
        <v>13357.88</v>
      </c>
      <c r="L151" s="9">
        <f>L154+L157</f>
        <v>36500</v>
      </c>
      <c r="M151" s="7">
        <f t="shared" ref="M151:N152" si="88">M154</f>
        <v>0</v>
      </c>
      <c r="N151" s="7">
        <f t="shared" si="88"/>
        <v>0</v>
      </c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</row>
    <row r="152" spans="1:24" s="8" customFormat="1" ht="64.5" customHeight="1">
      <c r="A152" s="46"/>
      <c r="B152" s="108"/>
      <c r="C152" s="125"/>
      <c r="D152" s="140"/>
      <c r="E152" s="131"/>
      <c r="F152" s="12" t="s">
        <v>17</v>
      </c>
      <c r="G152" s="7">
        <f>H152+I152+J152</f>
        <v>389880</v>
      </c>
      <c r="H152" s="7">
        <f>H155</f>
        <v>0</v>
      </c>
      <c r="I152" s="7">
        <f>I155+I158</f>
        <v>389880</v>
      </c>
      <c r="J152" s="7">
        <f t="shared" ref="J152" si="89">J155</f>
        <v>0</v>
      </c>
      <c r="K152" s="7">
        <f>K158</f>
        <v>164499.72</v>
      </c>
      <c r="L152" s="9">
        <f>L158</f>
        <v>0</v>
      </c>
      <c r="M152" s="7">
        <f t="shared" si="88"/>
        <v>0</v>
      </c>
      <c r="N152" s="7">
        <f t="shared" si="88"/>
        <v>0</v>
      </c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</row>
    <row r="153" spans="1:24" s="8" customFormat="1" ht="47.25" customHeight="1">
      <c r="A153" s="46"/>
      <c r="B153" s="120" t="s">
        <v>174</v>
      </c>
      <c r="C153" s="123">
        <v>2020</v>
      </c>
      <c r="D153" s="126">
        <v>2025</v>
      </c>
      <c r="E153" s="129" t="s">
        <v>14</v>
      </c>
      <c r="F153" s="12" t="s">
        <v>15</v>
      </c>
      <c r="G153" s="7">
        <f>H153+I153+J153+K153+L153+M153+N153</f>
        <v>1172996.1600000001</v>
      </c>
      <c r="H153" s="7">
        <f>H154+H155</f>
        <v>0</v>
      </c>
      <c r="I153" s="7">
        <f>I154+I155</f>
        <v>598573.61</v>
      </c>
      <c r="J153" s="7">
        <f>J154+J155</f>
        <v>563222.55000000005</v>
      </c>
      <c r="K153" s="7">
        <f>K154+K155</f>
        <v>4700</v>
      </c>
      <c r="L153" s="9">
        <f t="shared" ref="L153:N153" si="90">L154+L155</f>
        <v>6500</v>
      </c>
      <c r="M153" s="7">
        <f t="shared" si="90"/>
        <v>0</v>
      </c>
      <c r="N153" s="7">
        <f t="shared" si="90"/>
        <v>0</v>
      </c>
      <c r="O153" s="88" t="s">
        <v>132</v>
      </c>
      <c r="P153" s="100" t="s">
        <v>119</v>
      </c>
      <c r="Q153" s="94"/>
      <c r="R153" s="44">
        <v>0</v>
      </c>
      <c r="S153" s="100">
        <v>17</v>
      </c>
      <c r="T153" s="100">
        <v>9</v>
      </c>
      <c r="U153" s="100">
        <v>1</v>
      </c>
      <c r="V153" s="100">
        <v>3</v>
      </c>
      <c r="W153" s="97"/>
      <c r="X153" s="97"/>
    </row>
    <row r="154" spans="1:24" s="8" customFormat="1" ht="64.5" customHeight="1">
      <c r="A154" s="46"/>
      <c r="B154" s="121"/>
      <c r="C154" s="124"/>
      <c r="D154" s="127"/>
      <c r="E154" s="130"/>
      <c r="F154" s="12" t="s">
        <v>16</v>
      </c>
      <c r="G154" s="7">
        <f>H154+I154+J154+K154+L154+M154+N154</f>
        <v>1172996.1600000001</v>
      </c>
      <c r="H154" s="9">
        <v>0</v>
      </c>
      <c r="I154" s="7">
        <v>598573.61</v>
      </c>
      <c r="J154" s="7">
        <v>563222.55000000005</v>
      </c>
      <c r="K154" s="7">
        <v>4700</v>
      </c>
      <c r="L154" s="9">
        <v>6500</v>
      </c>
      <c r="M154" s="7">
        <v>0</v>
      </c>
      <c r="N154" s="32">
        <v>0</v>
      </c>
      <c r="O154" s="89"/>
      <c r="P154" s="101"/>
      <c r="Q154" s="95"/>
      <c r="R154" s="44"/>
      <c r="S154" s="101"/>
      <c r="T154" s="101"/>
      <c r="U154" s="101"/>
      <c r="V154" s="101"/>
      <c r="W154" s="98"/>
      <c r="X154" s="98"/>
    </row>
    <row r="155" spans="1:24" s="8" customFormat="1" ht="79.5" customHeight="1">
      <c r="A155" s="46"/>
      <c r="B155" s="122"/>
      <c r="C155" s="125"/>
      <c r="D155" s="128"/>
      <c r="E155" s="131"/>
      <c r="F155" s="12" t="s">
        <v>17</v>
      </c>
      <c r="G155" s="7">
        <f>H155+I155+J155+K155+L155+M155+N155</f>
        <v>0</v>
      </c>
      <c r="H155" s="7">
        <v>0</v>
      </c>
      <c r="I155" s="7"/>
      <c r="J155" s="7"/>
      <c r="K155" s="7"/>
      <c r="L155" s="9"/>
      <c r="M155" s="35"/>
      <c r="N155" s="36"/>
      <c r="O155" s="90"/>
      <c r="P155" s="102"/>
      <c r="Q155" s="96"/>
      <c r="R155" s="44"/>
      <c r="S155" s="102"/>
      <c r="T155" s="102"/>
      <c r="U155" s="102"/>
      <c r="V155" s="102"/>
      <c r="W155" s="99"/>
      <c r="X155" s="99"/>
    </row>
    <row r="156" spans="1:24" s="8" customFormat="1" ht="100.5" customHeight="1">
      <c r="A156" s="46"/>
      <c r="B156" s="120" t="s">
        <v>118</v>
      </c>
      <c r="C156" s="123">
        <v>2020</v>
      </c>
      <c r="D156" s="126">
        <v>2025</v>
      </c>
      <c r="E156" s="129" t="s">
        <v>14</v>
      </c>
      <c r="F156" s="12" t="s">
        <v>15</v>
      </c>
      <c r="G156" s="7">
        <f t="shared" ref="G156:G176" si="91">H156+I156+J156+K156+L156+M156</f>
        <v>613557.6</v>
      </c>
      <c r="H156" s="7"/>
      <c r="I156" s="7">
        <f>I157+I158</f>
        <v>410400</v>
      </c>
      <c r="J156" s="7"/>
      <c r="K156" s="7">
        <f>K157+K158</f>
        <v>173157.6</v>
      </c>
      <c r="L156" s="9">
        <f>L157+L158</f>
        <v>30000</v>
      </c>
      <c r="M156" s="35"/>
      <c r="N156" s="36"/>
      <c r="O156" s="67" t="s">
        <v>175</v>
      </c>
      <c r="P156" s="68" t="s">
        <v>50</v>
      </c>
      <c r="Q156" s="44"/>
      <c r="R156" s="44">
        <v>0</v>
      </c>
      <c r="S156" s="69">
        <v>9</v>
      </c>
      <c r="T156" s="68"/>
      <c r="U156" s="44">
        <v>1</v>
      </c>
      <c r="V156" s="44">
        <v>3</v>
      </c>
      <c r="W156" s="70"/>
      <c r="X156" s="70"/>
    </row>
    <row r="157" spans="1:24" s="8" customFormat="1" ht="101.25" customHeight="1">
      <c r="A157" s="46"/>
      <c r="B157" s="121"/>
      <c r="C157" s="124"/>
      <c r="D157" s="127"/>
      <c r="E157" s="130"/>
      <c r="F157" s="12" t="s">
        <v>16</v>
      </c>
      <c r="G157" s="7">
        <f t="shared" si="91"/>
        <v>59177.88</v>
      </c>
      <c r="H157" s="7"/>
      <c r="I157" s="7">
        <v>20520</v>
      </c>
      <c r="J157" s="7"/>
      <c r="K157" s="7">
        <v>8657.8799999999992</v>
      </c>
      <c r="L157" s="9">
        <v>30000</v>
      </c>
      <c r="M157" s="35"/>
      <c r="N157" s="36"/>
      <c r="O157" s="221" t="s">
        <v>176</v>
      </c>
      <c r="P157" s="100" t="s">
        <v>50</v>
      </c>
      <c r="Q157" s="94"/>
      <c r="R157" s="44">
        <v>0</v>
      </c>
      <c r="S157" s="94">
        <v>100</v>
      </c>
      <c r="T157" s="100"/>
      <c r="U157" s="94">
        <v>100</v>
      </c>
      <c r="V157" s="94">
        <v>100</v>
      </c>
      <c r="W157" s="223"/>
      <c r="X157" s="223"/>
    </row>
    <row r="158" spans="1:24" s="8" customFormat="1" ht="62.25" customHeight="1">
      <c r="A158" s="46"/>
      <c r="B158" s="122"/>
      <c r="C158" s="125"/>
      <c r="D158" s="128"/>
      <c r="E158" s="131"/>
      <c r="F158" s="12" t="s">
        <v>17</v>
      </c>
      <c r="G158" s="7">
        <f t="shared" si="91"/>
        <v>554379.72</v>
      </c>
      <c r="H158" s="7"/>
      <c r="I158" s="7">
        <v>389880</v>
      </c>
      <c r="J158" s="7"/>
      <c r="K158" s="7">
        <v>164499.72</v>
      </c>
      <c r="L158" s="9"/>
      <c r="M158" s="35"/>
      <c r="N158" s="36"/>
      <c r="O158" s="222"/>
      <c r="P158" s="102"/>
      <c r="Q158" s="96"/>
      <c r="R158" s="44">
        <v>0</v>
      </c>
      <c r="S158" s="96"/>
      <c r="T158" s="102"/>
      <c r="U158" s="96"/>
      <c r="V158" s="96"/>
      <c r="W158" s="224"/>
      <c r="X158" s="224"/>
    </row>
    <row r="159" spans="1:24" s="8" customFormat="1" ht="24.75" customHeight="1">
      <c r="A159" s="46"/>
      <c r="B159" s="106" t="s">
        <v>107</v>
      </c>
      <c r="C159" s="123">
        <v>2020</v>
      </c>
      <c r="D159" s="126">
        <v>2025</v>
      </c>
      <c r="E159" s="129" t="s">
        <v>14</v>
      </c>
      <c r="F159" s="12" t="s">
        <v>15</v>
      </c>
      <c r="G159" s="7">
        <f t="shared" si="91"/>
        <v>6300</v>
      </c>
      <c r="H159" s="7"/>
      <c r="I159" s="7">
        <f>I160+I161</f>
        <v>6300</v>
      </c>
      <c r="J159" s="7">
        <f>J162</f>
        <v>0</v>
      </c>
      <c r="K159" s="7"/>
      <c r="L159" s="9"/>
      <c r="M159" s="35"/>
      <c r="N159" s="35"/>
      <c r="O159" s="123" t="s">
        <v>13</v>
      </c>
      <c r="P159" s="123" t="s">
        <v>13</v>
      </c>
      <c r="Q159" s="123" t="s">
        <v>13</v>
      </c>
      <c r="R159" s="123" t="s">
        <v>13</v>
      </c>
      <c r="S159" s="123" t="s">
        <v>13</v>
      </c>
      <c r="T159" s="123" t="s">
        <v>13</v>
      </c>
      <c r="U159" s="123" t="s">
        <v>13</v>
      </c>
      <c r="V159" s="123" t="s">
        <v>13</v>
      </c>
      <c r="W159" s="123" t="s">
        <v>13</v>
      </c>
      <c r="X159" s="123" t="s">
        <v>13</v>
      </c>
    </row>
    <row r="160" spans="1:24" s="8" customFormat="1" ht="102.75" customHeight="1">
      <c r="A160" s="46"/>
      <c r="B160" s="107"/>
      <c r="C160" s="124"/>
      <c r="D160" s="127"/>
      <c r="E160" s="130"/>
      <c r="F160" s="12" t="s">
        <v>16</v>
      </c>
      <c r="G160" s="7">
        <f t="shared" si="91"/>
        <v>6300</v>
      </c>
      <c r="H160" s="7"/>
      <c r="I160" s="7">
        <f>I163</f>
        <v>6300</v>
      </c>
      <c r="J160" s="7">
        <f>J163</f>
        <v>0</v>
      </c>
      <c r="K160" s="7"/>
      <c r="L160" s="9"/>
      <c r="M160" s="35"/>
      <c r="N160" s="36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</row>
    <row r="161" spans="1:24" s="8" customFormat="1" ht="59.25" customHeight="1">
      <c r="A161" s="46"/>
      <c r="B161" s="108"/>
      <c r="C161" s="125"/>
      <c r="D161" s="128"/>
      <c r="E161" s="131"/>
      <c r="F161" s="12" t="s">
        <v>17</v>
      </c>
      <c r="G161" s="7">
        <f t="shared" si="91"/>
        <v>0</v>
      </c>
      <c r="H161" s="7"/>
      <c r="I161" s="7"/>
      <c r="J161" s="7"/>
      <c r="K161" s="7"/>
      <c r="L161" s="9"/>
      <c r="M161" s="35"/>
      <c r="N161" s="36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</row>
    <row r="162" spans="1:24" s="8" customFormat="1" ht="24" customHeight="1">
      <c r="A162" s="46"/>
      <c r="B162" s="120" t="s">
        <v>92</v>
      </c>
      <c r="C162" s="123">
        <v>2020</v>
      </c>
      <c r="D162" s="126">
        <v>2025</v>
      </c>
      <c r="E162" s="129" t="s">
        <v>14</v>
      </c>
      <c r="F162" s="12" t="s">
        <v>15</v>
      </c>
      <c r="G162" s="7">
        <f t="shared" si="91"/>
        <v>6300</v>
      </c>
      <c r="H162" s="7"/>
      <c r="I162" s="7">
        <f>I163+I164</f>
        <v>6300</v>
      </c>
      <c r="J162" s="7">
        <f>J165</f>
        <v>0</v>
      </c>
      <c r="K162" s="7"/>
      <c r="L162" s="9"/>
      <c r="M162" s="35"/>
      <c r="N162" s="36"/>
      <c r="O162" s="123" t="s">
        <v>13</v>
      </c>
      <c r="P162" s="123" t="s">
        <v>13</v>
      </c>
      <c r="Q162" s="123" t="s">
        <v>13</v>
      </c>
      <c r="R162" s="123" t="s">
        <v>13</v>
      </c>
      <c r="S162" s="123" t="s">
        <v>13</v>
      </c>
      <c r="T162" s="123" t="s">
        <v>13</v>
      </c>
      <c r="U162" s="123" t="s">
        <v>13</v>
      </c>
      <c r="V162" s="123" t="s">
        <v>13</v>
      </c>
      <c r="W162" s="123" t="s">
        <v>13</v>
      </c>
      <c r="X162" s="123" t="s">
        <v>13</v>
      </c>
    </row>
    <row r="163" spans="1:24" s="8" customFormat="1" ht="100.5" customHeight="1">
      <c r="A163" s="46"/>
      <c r="B163" s="121"/>
      <c r="C163" s="124"/>
      <c r="D163" s="127"/>
      <c r="E163" s="130"/>
      <c r="F163" s="12" t="s">
        <v>16</v>
      </c>
      <c r="G163" s="7">
        <f t="shared" si="91"/>
        <v>6300</v>
      </c>
      <c r="H163" s="7"/>
      <c r="I163" s="7">
        <f>I166</f>
        <v>6300</v>
      </c>
      <c r="J163" s="7">
        <f>J166</f>
        <v>0</v>
      </c>
      <c r="K163" s="7"/>
      <c r="L163" s="9"/>
      <c r="M163" s="35"/>
      <c r="N163" s="36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</row>
    <row r="164" spans="1:24" s="8" customFormat="1" ht="65.25" customHeight="1">
      <c r="A164" s="46"/>
      <c r="B164" s="122"/>
      <c r="C164" s="125"/>
      <c r="D164" s="128"/>
      <c r="E164" s="131"/>
      <c r="F164" s="12" t="s">
        <v>17</v>
      </c>
      <c r="G164" s="7">
        <f t="shared" si="91"/>
        <v>0</v>
      </c>
      <c r="H164" s="7"/>
      <c r="I164" s="7"/>
      <c r="J164" s="7"/>
      <c r="K164" s="7"/>
      <c r="L164" s="9"/>
      <c r="M164" s="35"/>
      <c r="N164" s="36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</row>
    <row r="165" spans="1:24" s="8" customFormat="1" ht="27" customHeight="1">
      <c r="A165" s="46"/>
      <c r="B165" s="120" t="s">
        <v>93</v>
      </c>
      <c r="C165" s="123">
        <v>2020</v>
      </c>
      <c r="D165" s="126">
        <v>2025</v>
      </c>
      <c r="E165" s="129" t="s">
        <v>14</v>
      </c>
      <c r="F165" s="12" t="s">
        <v>15</v>
      </c>
      <c r="G165" s="7">
        <f t="shared" si="91"/>
        <v>6300</v>
      </c>
      <c r="H165" s="7"/>
      <c r="I165" s="7">
        <f>I166+I167</f>
        <v>6300</v>
      </c>
      <c r="J165" s="7">
        <f t="shared" ref="J165:M165" si="92">J166+J167</f>
        <v>0</v>
      </c>
      <c r="K165" s="7">
        <f t="shared" si="92"/>
        <v>0</v>
      </c>
      <c r="L165" s="9">
        <f t="shared" si="92"/>
        <v>0</v>
      </c>
      <c r="M165" s="7">
        <f t="shared" si="92"/>
        <v>0</v>
      </c>
      <c r="N165" s="32">
        <v>0</v>
      </c>
      <c r="O165" s="132" t="s">
        <v>143</v>
      </c>
      <c r="P165" s="94" t="s">
        <v>50</v>
      </c>
      <c r="Q165" s="94"/>
      <c r="R165" s="44"/>
      <c r="S165" s="94">
        <v>100</v>
      </c>
      <c r="T165" s="109"/>
      <c r="U165" s="109"/>
      <c r="V165" s="109"/>
      <c r="W165" s="109"/>
      <c r="X165" s="109"/>
    </row>
    <row r="166" spans="1:24" s="8" customFormat="1" ht="97.5" customHeight="1">
      <c r="A166" s="46"/>
      <c r="B166" s="121"/>
      <c r="C166" s="124"/>
      <c r="D166" s="127"/>
      <c r="E166" s="130"/>
      <c r="F166" s="12" t="s">
        <v>16</v>
      </c>
      <c r="G166" s="7">
        <f t="shared" si="91"/>
        <v>6300</v>
      </c>
      <c r="H166" s="7"/>
      <c r="I166" s="7">
        <v>6300</v>
      </c>
      <c r="J166" s="7">
        <v>0</v>
      </c>
      <c r="K166" s="7"/>
      <c r="L166" s="9"/>
      <c r="M166" s="35"/>
      <c r="N166" s="36"/>
      <c r="O166" s="133"/>
      <c r="P166" s="95"/>
      <c r="Q166" s="95"/>
      <c r="R166" s="44"/>
      <c r="S166" s="95"/>
      <c r="T166" s="110"/>
      <c r="U166" s="110"/>
      <c r="V166" s="110"/>
      <c r="W166" s="110"/>
      <c r="X166" s="110"/>
    </row>
    <row r="167" spans="1:24" s="8" customFormat="1" ht="51" customHeight="1">
      <c r="A167" s="46"/>
      <c r="B167" s="122"/>
      <c r="C167" s="125"/>
      <c r="D167" s="128"/>
      <c r="E167" s="131"/>
      <c r="F167" s="12" t="s">
        <v>17</v>
      </c>
      <c r="G167" s="7">
        <f t="shared" si="91"/>
        <v>0</v>
      </c>
      <c r="H167" s="7"/>
      <c r="I167" s="7"/>
      <c r="J167" s="7"/>
      <c r="K167" s="7"/>
      <c r="L167" s="9"/>
      <c r="M167" s="35"/>
      <c r="N167" s="36"/>
      <c r="O167" s="134"/>
      <c r="P167" s="96"/>
      <c r="Q167" s="96"/>
      <c r="R167" s="44"/>
      <c r="S167" s="96"/>
      <c r="T167" s="111"/>
      <c r="U167" s="111"/>
      <c r="V167" s="111"/>
      <c r="W167" s="111"/>
      <c r="X167" s="111"/>
    </row>
    <row r="168" spans="1:24" s="8" customFormat="1" ht="24.75" customHeight="1">
      <c r="A168" s="46"/>
      <c r="B168" s="106" t="s">
        <v>159</v>
      </c>
      <c r="C168" s="123">
        <v>2023</v>
      </c>
      <c r="D168" s="126">
        <v>2025</v>
      </c>
      <c r="E168" s="129" t="s">
        <v>14</v>
      </c>
      <c r="F168" s="12" t="s">
        <v>15</v>
      </c>
      <c r="G168" s="7">
        <f t="shared" si="91"/>
        <v>1533000</v>
      </c>
      <c r="H168" s="7"/>
      <c r="I168" s="7">
        <f>I169+I170</f>
        <v>0</v>
      </c>
      <c r="J168" s="7">
        <f>J171</f>
        <v>0</v>
      </c>
      <c r="K168" s="7"/>
      <c r="L168" s="9">
        <f>L169</f>
        <v>1533000</v>
      </c>
      <c r="M168" s="35"/>
      <c r="N168" s="35"/>
      <c r="O168" s="123" t="s">
        <v>13</v>
      </c>
      <c r="P168" s="123" t="s">
        <v>13</v>
      </c>
      <c r="Q168" s="123" t="s">
        <v>13</v>
      </c>
      <c r="R168" s="123" t="s">
        <v>13</v>
      </c>
      <c r="S168" s="123" t="s">
        <v>13</v>
      </c>
      <c r="T168" s="123" t="s">
        <v>13</v>
      </c>
      <c r="U168" s="123" t="s">
        <v>13</v>
      </c>
      <c r="V168" s="123" t="s">
        <v>13</v>
      </c>
      <c r="W168" s="123" t="s">
        <v>13</v>
      </c>
      <c r="X168" s="123" t="s">
        <v>13</v>
      </c>
    </row>
    <row r="169" spans="1:24" s="8" customFormat="1" ht="102.75" customHeight="1">
      <c r="A169" s="46"/>
      <c r="B169" s="107"/>
      <c r="C169" s="124"/>
      <c r="D169" s="127"/>
      <c r="E169" s="130"/>
      <c r="F169" s="12" t="s">
        <v>16</v>
      </c>
      <c r="G169" s="7">
        <f t="shared" si="91"/>
        <v>1533000</v>
      </c>
      <c r="H169" s="7"/>
      <c r="I169" s="7">
        <f>I172</f>
        <v>0</v>
      </c>
      <c r="J169" s="7">
        <f>J172</f>
        <v>0</v>
      </c>
      <c r="K169" s="7"/>
      <c r="L169" s="9">
        <f>L172</f>
        <v>1533000</v>
      </c>
      <c r="M169" s="35"/>
      <c r="N169" s="36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</row>
    <row r="170" spans="1:24" s="8" customFormat="1" ht="64.5" customHeight="1">
      <c r="A170" s="46"/>
      <c r="B170" s="108"/>
      <c r="C170" s="125"/>
      <c r="D170" s="128"/>
      <c r="E170" s="131"/>
      <c r="F170" s="12" t="s">
        <v>17</v>
      </c>
      <c r="G170" s="7">
        <f t="shared" si="91"/>
        <v>0</v>
      </c>
      <c r="H170" s="7"/>
      <c r="I170" s="7"/>
      <c r="J170" s="7"/>
      <c r="K170" s="7"/>
      <c r="L170" s="9"/>
      <c r="M170" s="35"/>
      <c r="N170" s="36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</row>
    <row r="171" spans="1:24" s="8" customFormat="1" ht="24" customHeight="1">
      <c r="A171" s="46"/>
      <c r="B171" s="120" t="s">
        <v>160</v>
      </c>
      <c r="C171" s="123">
        <v>2023</v>
      </c>
      <c r="D171" s="126">
        <v>2025</v>
      </c>
      <c r="E171" s="129" t="s">
        <v>14</v>
      </c>
      <c r="F171" s="12" t="s">
        <v>15</v>
      </c>
      <c r="G171" s="7">
        <f>H171+I171+J171+K171+L171+M171</f>
        <v>1533000</v>
      </c>
      <c r="H171" s="7"/>
      <c r="I171" s="7">
        <f>I172+I173</f>
        <v>0</v>
      </c>
      <c r="J171" s="7">
        <f>J174</f>
        <v>0</v>
      </c>
      <c r="K171" s="7">
        <f t="shared" ref="K171:N171" si="93">K174</f>
        <v>0</v>
      </c>
      <c r="L171" s="9">
        <f t="shared" si="93"/>
        <v>1533000</v>
      </c>
      <c r="M171" s="7">
        <f t="shared" si="93"/>
        <v>0</v>
      </c>
      <c r="N171" s="7">
        <f t="shared" si="93"/>
        <v>0</v>
      </c>
      <c r="O171" s="123" t="s">
        <v>13</v>
      </c>
      <c r="P171" s="123" t="s">
        <v>13</v>
      </c>
      <c r="Q171" s="123" t="s">
        <v>13</v>
      </c>
      <c r="R171" s="123" t="s">
        <v>13</v>
      </c>
      <c r="S171" s="123" t="s">
        <v>13</v>
      </c>
      <c r="T171" s="123" t="s">
        <v>13</v>
      </c>
      <c r="U171" s="123" t="s">
        <v>13</v>
      </c>
      <c r="V171" s="123" t="s">
        <v>13</v>
      </c>
      <c r="W171" s="123" t="s">
        <v>13</v>
      </c>
      <c r="X171" s="123" t="s">
        <v>13</v>
      </c>
    </row>
    <row r="172" spans="1:24" s="8" customFormat="1" ht="100.5" customHeight="1">
      <c r="A172" s="46"/>
      <c r="B172" s="121"/>
      <c r="C172" s="124"/>
      <c r="D172" s="127"/>
      <c r="E172" s="130"/>
      <c r="F172" s="12" t="s">
        <v>16</v>
      </c>
      <c r="G172" s="7">
        <f>I172+J172+K172+L172+M172+N172</f>
        <v>1533000</v>
      </c>
      <c r="H172" s="7">
        <f t="shared" ref="H172" si="94">I172+J172+K172+L172+M172+N172</f>
        <v>1533000</v>
      </c>
      <c r="I172" s="7">
        <f t="shared" ref="I172:K172" si="95">I175</f>
        <v>0</v>
      </c>
      <c r="J172" s="7">
        <f t="shared" si="95"/>
        <v>0</v>
      </c>
      <c r="K172" s="7">
        <f t="shared" si="95"/>
        <v>0</v>
      </c>
      <c r="L172" s="9">
        <f>L175</f>
        <v>1533000</v>
      </c>
      <c r="M172" s="7">
        <f t="shared" ref="M172:N172" si="96">N172+O172+P172+Q172+R172+S172</f>
        <v>0</v>
      </c>
      <c r="N172" s="7">
        <f t="shared" si="96"/>
        <v>0</v>
      </c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</row>
    <row r="173" spans="1:24" s="8" customFormat="1" ht="60.75" customHeight="1">
      <c r="A173" s="46"/>
      <c r="B173" s="122"/>
      <c r="C173" s="125"/>
      <c r="D173" s="128"/>
      <c r="E173" s="131"/>
      <c r="F173" s="12" t="s">
        <v>17</v>
      </c>
      <c r="G173" s="7">
        <f t="shared" si="91"/>
        <v>0</v>
      </c>
      <c r="H173" s="7"/>
      <c r="I173" s="7"/>
      <c r="J173" s="7"/>
      <c r="K173" s="7"/>
      <c r="L173" s="9"/>
      <c r="M173" s="35"/>
      <c r="N173" s="36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</row>
    <row r="174" spans="1:24" s="8" customFormat="1" ht="24">
      <c r="A174" s="46"/>
      <c r="B174" s="120" t="s">
        <v>161</v>
      </c>
      <c r="C174" s="123">
        <v>2023</v>
      </c>
      <c r="D174" s="126">
        <v>2025</v>
      </c>
      <c r="E174" s="129" t="s">
        <v>14</v>
      </c>
      <c r="F174" s="12" t="s">
        <v>15</v>
      </c>
      <c r="G174" s="7">
        <f t="shared" si="91"/>
        <v>1533000</v>
      </c>
      <c r="H174" s="7"/>
      <c r="I174" s="7">
        <f>I175+I176</f>
        <v>0</v>
      </c>
      <c r="J174" s="7">
        <f t="shared" ref="J174:M174" si="97">J175+J176</f>
        <v>0</v>
      </c>
      <c r="K174" s="7">
        <f t="shared" si="97"/>
        <v>0</v>
      </c>
      <c r="L174" s="9">
        <f t="shared" si="97"/>
        <v>1533000</v>
      </c>
      <c r="M174" s="7">
        <f t="shared" si="97"/>
        <v>0</v>
      </c>
      <c r="N174" s="32">
        <v>0</v>
      </c>
      <c r="O174" s="132" t="s">
        <v>177</v>
      </c>
      <c r="P174" s="94" t="s">
        <v>162</v>
      </c>
      <c r="Q174" s="109"/>
      <c r="R174" s="18"/>
      <c r="S174" s="109"/>
      <c r="T174" s="109"/>
      <c r="U174" s="109"/>
      <c r="V174" s="94">
        <v>1</v>
      </c>
      <c r="W174" s="112"/>
      <c r="X174" s="115"/>
    </row>
    <row r="175" spans="1:24" s="8" customFormat="1" ht="101.25" customHeight="1">
      <c r="A175" s="46"/>
      <c r="B175" s="121"/>
      <c r="C175" s="124"/>
      <c r="D175" s="127"/>
      <c r="E175" s="130"/>
      <c r="F175" s="12" t="s">
        <v>16</v>
      </c>
      <c r="G175" s="7">
        <f t="shared" si="91"/>
        <v>1533000</v>
      </c>
      <c r="H175" s="7"/>
      <c r="I175" s="7"/>
      <c r="J175" s="7"/>
      <c r="K175" s="7"/>
      <c r="L175" s="9">
        <v>1533000</v>
      </c>
      <c r="M175" s="35"/>
      <c r="N175" s="36"/>
      <c r="O175" s="133"/>
      <c r="P175" s="95"/>
      <c r="Q175" s="110"/>
      <c r="R175" s="18"/>
      <c r="S175" s="110"/>
      <c r="T175" s="110"/>
      <c r="U175" s="110"/>
      <c r="V175" s="95"/>
      <c r="W175" s="113"/>
      <c r="X175" s="116"/>
    </row>
    <row r="176" spans="1:24" s="8" customFormat="1" ht="63.75" customHeight="1">
      <c r="A176" s="46"/>
      <c r="B176" s="122"/>
      <c r="C176" s="125"/>
      <c r="D176" s="128"/>
      <c r="E176" s="131"/>
      <c r="F176" s="12" t="s">
        <v>17</v>
      </c>
      <c r="G176" s="7">
        <f t="shared" si="91"/>
        <v>0</v>
      </c>
      <c r="H176" s="7"/>
      <c r="I176" s="7"/>
      <c r="J176" s="7"/>
      <c r="K176" s="7"/>
      <c r="L176" s="9"/>
      <c r="M176" s="35"/>
      <c r="N176" s="36"/>
      <c r="O176" s="134"/>
      <c r="P176" s="96"/>
      <c r="Q176" s="111"/>
      <c r="R176" s="18"/>
      <c r="S176" s="111"/>
      <c r="T176" s="111"/>
      <c r="U176" s="111"/>
      <c r="V176" s="96"/>
      <c r="W176" s="114"/>
      <c r="X176" s="117"/>
    </row>
    <row r="177" spans="1:24" s="8" customFormat="1" ht="33.75" customHeight="1">
      <c r="A177" s="82"/>
      <c r="B177" s="71" t="s">
        <v>66</v>
      </c>
      <c r="C177" s="82">
        <v>2020</v>
      </c>
      <c r="D177" s="82">
        <v>2025</v>
      </c>
      <c r="E177" s="52" t="s">
        <v>14</v>
      </c>
      <c r="F177" s="12" t="s">
        <v>15</v>
      </c>
      <c r="G177" s="31">
        <f>H177+I177+J177+K177+L177+M177+N177</f>
        <v>34282235.450000003</v>
      </c>
      <c r="H177" s="31">
        <f>H71+H83+H96+H123+H147+H159</f>
        <v>0</v>
      </c>
      <c r="I177" s="31">
        <f>I71+I83+I96+I123+I147</f>
        <v>6926820.6800000006</v>
      </c>
      <c r="J177" s="31">
        <f>J71+J83+J96+J123+J147+J159</f>
        <v>7853843.3700000001</v>
      </c>
      <c r="K177" s="31">
        <f>K71+K83+K96+K123+K147</f>
        <v>5251853.169999999</v>
      </c>
      <c r="L177" s="64">
        <f>L71+L83+L96+L123+L147+L162+L168</f>
        <v>6926905</v>
      </c>
      <c r="M177" s="31">
        <f t="shared" ref="M177:N177" si="98">M71+M83+M96+M123+M147</f>
        <v>3570792.7600000002</v>
      </c>
      <c r="N177" s="31">
        <f t="shared" si="98"/>
        <v>3752020.4699999997</v>
      </c>
      <c r="O177" s="82" t="s">
        <v>13</v>
      </c>
      <c r="P177" s="82" t="s">
        <v>13</v>
      </c>
      <c r="Q177" s="82" t="s">
        <v>13</v>
      </c>
      <c r="R177" s="82" t="s">
        <v>13</v>
      </c>
      <c r="S177" s="82" t="s">
        <v>13</v>
      </c>
      <c r="T177" s="82" t="s">
        <v>13</v>
      </c>
      <c r="U177" s="82" t="s">
        <v>13</v>
      </c>
      <c r="V177" s="82" t="s">
        <v>13</v>
      </c>
      <c r="W177" s="82" t="s">
        <v>13</v>
      </c>
      <c r="X177" s="82" t="s">
        <v>13</v>
      </c>
    </row>
    <row r="178" spans="1:24" s="8" customFormat="1" ht="98.25" customHeight="1">
      <c r="A178" s="83"/>
      <c r="B178" s="72"/>
      <c r="C178" s="83"/>
      <c r="D178" s="83"/>
      <c r="E178" s="53"/>
      <c r="F178" s="12" t="s">
        <v>16</v>
      </c>
      <c r="G178" s="31">
        <f>H178+I178+J178+K178+L178+M178+N178</f>
        <v>27268580.34</v>
      </c>
      <c r="H178" s="7">
        <f>H72+H84+H97+H124+H148+H160</f>
        <v>0</v>
      </c>
      <c r="I178" s="7">
        <f>I72+I84+I97+I124+I148</f>
        <v>4386965.2700000005</v>
      </c>
      <c r="J178" s="7">
        <f>J72+J84+J97+J124+J148+J160</f>
        <v>6509423.3700000001</v>
      </c>
      <c r="K178" s="7">
        <f>K72+K84+K97+K124+K148+K160</f>
        <v>3910985.9499999993</v>
      </c>
      <c r="L178" s="9">
        <f>L72+L84+L97+L124+L148+L160+L169</f>
        <v>5138392.5200000005</v>
      </c>
      <c r="M178" s="7">
        <f>M72+M84+M97+M124+M148+M160</f>
        <v>3570792.7600000002</v>
      </c>
      <c r="N178" s="7">
        <f>N72+N84+N97+N124+N148+N160</f>
        <v>3752020.4699999997</v>
      </c>
      <c r="O178" s="83"/>
      <c r="P178" s="83"/>
      <c r="Q178" s="83"/>
      <c r="R178" s="83"/>
      <c r="S178" s="83"/>
      <c r="T178" s="83"/>
      <c r="U178" s="83"/>
      <c r="V178" s="83"/>
      <c r="W178" s="83"/>
      <c r="X178" s="83"/>
    </row>
    <row r="179" spans="1:24" s="8" customFormat="1" ht="63" customHeight="1">
      <c r="A179" s="84"/>
      <c r="B179" s="73"/>
      <c r="C179" s="84"/>
      <c r="D179" s="84"/>
      <c r="E179" s="54"/>
      <c r="F179" s="12" t="s">
        <v>17</v>
      </c>
      <c r="G179" s="31">
        <f>H179+I179+J179+K179+L179+M179+N179</f>
        <v>7013655.1099999994</v>
      </c>
      <c r="H179" s="7">
        <f>H73+H85+H98+H125+H149+H161</f>
        <v>0</v>
      </c>
      <c r="I179" s="7">
        <f>I149+I107+I95</f>
        <v>2539855.41</v>
      </c>
      <c r="J179" s="7">
        <f>J73+J85+J98+J125+J149+J161</f>
        <v>1344420</v>
      </c>
      <c r="K179" s="7">
        <f>K73+K85+K98+K125+K149+K161</f>
        <v>1340867.22</v>
      </c>
      <c r="L179" s="9">
        <f>L73+L85+L98+L125+L149+L161+L173</f>
        <v>1788512.48</v>
      </c>
      <c r="M179" s="7">
        <f t="shared" ref="M179" si="99">M73+M85+M98+M125+M149+M161</f>
        <v>0</v>
      </c>
      <c r="N179" s="7">
        <v>0</v>
      </c>
      <c r="O179" s="84"/>
      <c r="P179" s="84"/>
      <c r="Q179" s="84"/>
      <c r="R179" s="84"/>
      <c r="S179" s="84"/>
      <c r="T179" s="84"/>
      <c r="U179" s="84"/>
      <c r="V179" s="84"/>
      <c r="W179" s="84"/>
      <c r="X179" s="84"/>
    </row>
    <row r="180" spans="1:24" ht="106.5" customHeight="1">
      <c r="A180" s="208" t="s">
        <v>178</v>
      </c>
      <c r="B180" s="209"/>
      <c r="C180" s="10">
        <v>2020</v>
      </c>
      <c r="D180" s="51">
        <v>2025</v>
      </c>
      <c r="E180" s="60" t="s">
        <v>13</v>
      </c>
      <c r="F180" s="60" t="s">
        <v>13</v>
      </c>
      <c r="G180" s="60" t="s">
        <v>13</v>
      </c>
      <c r="H180" s="61" t="s">
        <v>13</v>
      </c>
      <c r="I180" s="61" t="s">
        <v>13</v>
      </c>
      <c r="J180" s="61" t="s">
        <v>13</v>
      </c>
      <c r="K180" s="61" t="s">
        <v>13</v>
      </c>
      <c r="L180" s="62" t="s">
        <v>13</v>
      </c>
      <c r="M180" s="61" t="s">
        <v>13</v>
      </c>
      <c r="N180" s="61" t="s">
        <v>13</v>
      </c>
      <c r="O180" s="63" t="s">
        <v>13</v>
      </c>
      <c r="P180" s="63" t="s">
        <v>13</v>
      </c>
      <c r="Q180" s="63" t="s">
        <v>13</v>
      </c>
      <c r="R180" s="63" t="s">
        <v>13</v>
      </c>
      <c r="S180" s="63" t="s">
        <v>13</v>
      </c>
      <c r="T180" s="63" t="s">
        <v>13</v>
      </c>
      <c r="U180" s="63" t="s">
        <v>13</v>
      </c>
      <c r="V180" s="63" t="s">
        <v>13</v>
      </c>
      <c r="W180" s="63" t="s">
        <v>13</v>
      </c>
      <c r="X180" s="63" t="s">
        <v>13</v>
      </c>
    </row>
    <row r="181" spans="1:24" ht="139.5" customHeight="1">
      <c r="A181" s="118" t="s">
        <v>47</v>
      </c>
      <c r="B181" s="119"/>
      <c r="C181" s="10">
        <v>2020</v>
      </c>
      <c r="D181" s="49">
        <v>2025</v>
      </c>
      <c r="E181" s="60" t="s">
        <v>13</v>
      </c>
      <c r="F181" s="60" t="s">
        <v>13</v>
      </c>
      <c r="G181" s="60" t="s">
        <v>13</v>
      </c>
      <c r="H181" s="61" t="s">
        <v>13</v>
      </c>
      <c r="I181" s="61" t="s">
        <v>13</v>
      </c>
      <c r="J181" s="61" t="s">
        <v>13</v>
      </c>
      <c r="K181" s="61" t="s">
        <v>13</v>
      </c>
      <c r="L181" s="62" t="s">
        <v>13</v>
      </c>
      <c r="M181" s="61" t="s">
        <v>13</v>
      </c>
      <c r="N181" s="61" t="s">
        <v>13</v>
      </c>
      <c r="O181" s="63" t="s">
        <v>13</v>
      </c>
      <c r="P181" s="63" t="s">
        <v>13</v>
      </c>
      <c r="Q181" s="63" t="s">
        <v>13</v>
      </c>
      <c r="R181" s="63" t="s">
        <v>13</v>
      </c>
      <c r="S181" s="63" t="s">
        <v>13</v>
      </c>
      <c r="T181" s="63" t="s">
        <v>13</v>
      </c>
      <c r="U181" s="63" t="s">
        <v>13</v>
      </c>
      <c r="V181" s="63" t="s">
        <v>13</v>
      </c>
      <c r="W181" s="63" t="s">
        <v>13</v>
      </c>
      <c r="X181" s="63" t="s">
        <v>13</v>
      </c>
    </row>
    <row r="182" spans="1:24" ht="28.5" customHeight="1">
      <c r="A182" s="123"/>
      <c r="B182" s="210" t="s">
        <v>179</v>
      </c>
      <c r="C182" s="123">
        <v>2020</v>
      </c>
      <c r="D182" s="123">
        <v>2025</v>
      </c>
      <c r="E182" s="141" t="s">
        <v>14</v>
      </c>
      <c r="F182" s="11" t="s">
        <v>15</v>
      </c>
      <c r="G182" s="4">
        <f t="shared" ref="G182:N187" si="100">G185</f>
        <v>184420.59999999998</v>
      </c>
      <c r="H182" s="7">
        <f t="shared" si="100"/>
        <v>0</v>
      </c>
      <c r="I182" s="7">
        <f t="shared" si="100"/>
        <v>123094.39999999999</v>
      </c>
      <c r="J182" s="7">
        <f t="shared" si="100"/>
        <v>61326.2</v>
      </c>
      <c r="K182" s="7">
        <f t="shared" si="100"/>
        <v>0</v>
      </c>
      <c r="L182" s="9">
        <f t="shared" si="100"/>
        <v>0</v>
      </c>
      <c r="M182" s="7">
        <f t="shared" si="100"/>
        <v>0</v>
      </c>
      <c r="N182" s="7">
        <f t="shared" si="100"/>
        <v>0</v>
      </c>
      <c r="O182" s="123" t="s">
        <v>13</v>
      </c>
      <c r="P182" s="123" t="s">
        <v>13</v>
      </c>
      <c r="Q182" s="123" t="s">
        <v>13</v>
      </c>
      <c r="R182" s="123" t="s">
        <v>13</v>
      </c>
      <c r="S182" s="123" t="s">
        <v>13</v>
      </c>
      <c r="T182" s="123" t="s">
        <v>13</v>
      </c>
      <c r="U182" s="123" t="s">
        <v>13</v>
      </c>
      <c r="V182" s="123" t="s">
        <v>13</v>
      </c>
      <c r="W182" s="123" t="s">
        <v>13</v>
      </c>
      <c r="X182" s="123" t="s">
        <v>13</v>
      </c>
    </row>
    <row r="183" spans="1:24" ht="86.25" customHeight="1">
      <c r="A183" s="124"/>
      <c r="B183" s="211"/>
      <c r="C183" s="124"/>
      <c r="D183" s="124"/>
      <c r="E183" s="142"/>
      <c r="F183" s="11" t="s">
        <v>16</v>
      </c>
      <c r="G183" s="4">
        <f t="shared" si="100"/>
        <v>0</v>
      </c>
      <c r="H183" s="7">
        <f t="shared" si="100"/>
        <v>0</v>
      </c>
      <c r="I183" s="7">
        <f t="shared" si="100"/>
        <v>0</v>
      </c>
      <c r="J183" s="7">
        <f t="shared" si="100"/>
        <v>0</v>
      </c>
      <c r="K183" s="7">
        <f t="shared" si="100"/>
        <v>0</v>
      </c>
      <c r="L183" s="9">
        <f t="shared" si="100"/>
        <v>0</v>
      </c>
      <c r="M183" s="7">
        <f t="shared" si="100"/>
        <v>0</v>
      </c>
      <c r="N183" s="7">
        <f t="shared" si="100"/>
        <v>0</v>
      </c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</row>
    <row r="184" spans="1:24" ht="64.5" customHeight="1">
      <c r="A184" s="125"/>
      <c r="B184" s="212"/>
      <c r="C184" s="125"/>
      <c r="D184" s="125"/>
      <c r="E184" s="143"/>
      <c r="F184" s="11" t="s">
        <v>17</v>
      </c>
      <c r="G184" s="4">
        <f t="shared" si="100"/>
        <v>184420.59999999998</v>
      </c>
      <c r="H184" s="7">
        <f t="shared" si="100"/>
        <v>0</v>
      </c>
      <c r="I184" s="7">
        <f t="shared" si="100"/>
        <v>123094.39999999999</v>
      </c>
      <c r="J184" s="7">
        <f t="shared" si="100"/>
        <v>61326.2</v>
      </c>
      <c r="K184" s="7">
        <f t="shared" si="100"/>
        <v>0</v>
      </c>
      <c r="L184" s="9"/>
      <c r="M184" s="35"/>
      <c r="N184" s="36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</row>
    <row r="185" spans="1:24" ht="26.25" customHeight="1">
      <c r="A185" s="123"/>
      <c r="B185" s="210" t="s">
        <v>48</v>
      </c>
      <c r="C185" s="123">
        <v>2020</v>
      </c>
      <c r="D185" s="123">
        <v>2025</v>
      </c>
      <c r="E185" s="141" t="s">
        <v>14</v>
      </c>
      <c r="F185" s="11" t="s">
        <v>15</v>
      </c>
      <c r="G185" s="4">
        <f t="shared" si="100"/>
        <v>184420.59999999998</v>
      </c>
      <c r="H185" s="7">
        <f t="shared" si="100"/>
        <v>0</v>
      </c>
      <c r="I185" s="7">
        <f t="shared" si="100"/>
        <v>123094.39999999999</v>
      </c>
      <c r="J185" s="7">
        <f t="shared" si="100"/>
        <v>61326.2</v>
      </c>
      <c r="K185" s="7">
        <f t="shared" si="100"/>
        <v>0</v>
      </c>
      <c r="L185" s="9"/>
      <c r="M185" s="35"/>
      <c r="N185" s="36"/>
      <c r="O185" s="123" t="s">
        <v>13</v>
      </c>
      <c r="P185" s="123" t="s">
        <v>13</v>
      </c>
      <c r="Q185" s="123" t="s">
        <v>13</v>
      </c>
      <c r="R185" s="123" t="s">
        <v>13</v>
      </c>
      <c r="S185" s="123" t="s">
        <v>13</v>
      </c>
      <c r="T185" s="123" t="s">
        <v>13</v>
      </c>
      <c r="U185" s="123" t="s">
        <v>13</v>
      </c>
      <c r="V185" s="123" t="s">
        <v>13</v>
      </c>
      <c r="W185" s="123" t="s">
        <v>13</v>
      </c>
      <c r="X185" s="123" t="s">
        <v>13</v>
      </c>
    </row>
    <row r="186" spans="1:24" ht="84.75" customHeight="1">
      <c r="A186" s="124"/>
      <c r="B186" s="211"/>
      <c r="C186" s="124"/>
      <c r="D186" s="124"/>
      <c r="E186" s="142"/>
      <c r="F186" s="11" t="s">
        <v>16</v>
      </c>
      <c r="G186" s="4">
        <f>G189</f>
        <v>0</v>
      </c>
      <c r="H186" s="7"/>
      <c r="I186" s="7"/>
      <c r="J186" s="7">
        <v>0</v>
      </c>
      <c r="K186" s="7">
        <f t="shared" si="100"/>
        <v>0</v>
      </c>
      <c r="L186" s="9"/>
      <c r="M186" s="35"/>
      <c r="N186" s="36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</row>
    <row r="187" spans="1:24" ht="48.75" customHeight="1">
      <c r="A187" s="125"/>
      <c r="B187" s="212"/>
      <c r="C187" s="125"/>
      <c r="D187" s="125"/>
      <c r="E187" s="143"/>
      <c r="F187" s="11" t="s">
        <v>17</v>
      </c>
      <c r="G187" s="4">
        <f t="shared" si="100"/>
        <v>184420.59999999998</v>
      </c>
      <c r="H187" s="7">
        <f t="shared" si="100"/>
        <v>0</v>
      </c>
      <c r="I187" s="4">
        <f t="shared" si="100"/>
        <v>123094.39999999999</v>
      </c>
      <c r="J187" s="4">
        <f t="shared" si="100"/>
        <v>61326.2</v>
      </c>
      <c r="K187" s="7">
        <f t="shared" si="100"/>
        <v>0</v>
      </c>
      <c r="L187" s="9">
        <f t="shared" si="100"/>
        <v>0</v>
      </c>
      <c r="M187" s="4">
        <f t="shared" si="100"/>
        <v>0</v>
      </c>
      <c r="N187" s="4">
        <f t="shared" si="100"/>
        <v>0</v>
      </c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</row>
    <row r="188" spans="1:24" ht="26.25" customHeight="1">
      <c r="A188" s="123"/>
      <c r="B188" s="150" t="s">
        <v>36</v>
      </c>
      <c r="C188" s="123">
        <v>2020</v>
      </c>
      <c r="D188" s="123">
        <v>2025</v>
      </c>
      <c r="E188" s="141" t="s">
        <v>14</v>
      </c>
      <c r="F188" s="11" t="s">
        <v>15</v>
      </c>
      <c r="G188" s="4">
        <f>H188+I188+J188+K188+L188+M188+N188</f>
        <v>184420.59999999998</v>
      </c>
      <c r="H188" s="7">
        <f>H190</f>
        <v>0</v>
      </c>
      <c r="I188" s="7">
        <f>I190</f>
        <v>123094.39999999999</v>
      </c>
      <c r="J188" s="7">
        <f>J190</f>
        <v>61326.2</v>
      </c>
      <c r="K188" s="7">
        <f>K189+K190</f>
        <v>0</v>
      </c>
      <c r="L188" s="9"/>
      <c r="M188" s="35"/>
      <c r="N188" s="36"/>
      <c r="O188" s="132" t="s">
        <v>58</v>
      </c>
      <c r="P188" s="132" t="s">
        <v>60</v>
      </c>
      <c r="Q188" s="144"/>
      <c r="R188" s="41">
        <v>0</v>
      </c>
      <c r="S188" s="144">
        <v>3</v>
      </c>
      <c r="T188" s="144">
        <v>17</v>
      </c>
      <c r="U188" s="184"/>
      <c r="V188" s="144">
        <v>10</v>
      </c>
      <c r="W188" s="184"/>
      <c r="X188" s="184"/>
    </row>
    <row r="189" spans="1:24" ht="98.25" customHeight="1">
      <c r="A189" s="124"/>
      <c r="B189" s="151"/>
      <c r="C189" s="124"/>
      <c r="D189" s="124"/>
      <c r="E189" s="142"/>
      <c r="F189" s="11" t="s">
        <v>16</v>
      </c>
      <c r="G189" s="4"/>
      <c r="H189" s="19"/>
      <c r="I189" s="19"/>
      <c r="K189" s="7"/>
      <c r="L189" s="9"/>
      <c r="M189" s="35"/>
      <c r="N189" s="36"/>
      <c r="O189" s="133"/>
      <c r="P189" s="133"/>
      <c r="Q189" s="145"/>
      <c r="R189" s="41"/>
      <c r="S189" s="145"/>
      <c r="T189" s="145"/>
      <c r="U189" s="185"/>
      <c r="V189" s="145"/>
      <c r="W189" s="185"/>
      <c r="X189" s="185"/>
    </row>
    <row r="190" spans="1:24" ht="64.5" customHeight="1">
      <c r="A190" s="125"/>
      <c r="B190" s="152"/>
      <c r="C190" s="125"/>
      <c r="D190" s="125"/>
      <c r="E190" s="143"/>
      <c r="F190" s="11" t="s">
        <v>17</v>
      </c>
      <c r="G190" s="4">
        <f>H190+I190+J190+K190+L190+M190+N190</f>
        <v>184420.59999999998</v>
      </c>
      <c r="H190" s="7">
        <v>0</v>
      </c>
      <c r="I190" s="7">
        <v>123094.39999999999</v>
      </c>
      <c r="J190" s="7">
        <v>61326.2</v>
      </c>
      <c r="K190" s="7"/>
      <c r="L190" s="9"/>
      <c r="M190" s="35"/>
      <c r="N190" s="36"/>
      <c r="O190" s="134"/>
      <c r="P190" s="134"/>
      <c r="Q190" s="146"/>
      <c r="R190" s="41"/>
      <c r="S190" s="146"/>
      <c r="T190" s="146"/>
      <c r="U190" s="186"/>
      <c r="V190" s="146"/>
      <c r="W190" s="186"/>
      <c r="X190" s="186"/>
    </row>
    <row r="191" spans="1:24" s="8" customFormat="1" ht="24.75" customHeight="1">
      <c r="A191" s="82"/>
      <c r="B191" s="103" t="s">
        <v>37</v>
      </c>
      <c r="C191" s="123">
        <v>2020</v>
      </c>
      <c r="D191" s="82">
        <v>2025</v>
      </c>
      <c r="E191" s="129" t="s">
        <v>14</v>
      </c>
      <c r="F191" s="12" t="s">
        <v>15</v>
      </c>
      <c r="G191" s="31">
        <f t="shared" ref="G191:N192" si="101">G182</f>
        <v>184420.59999999998</v>
      </c>
      <c r="H191" s="31">
        <f t="shared" si="101"/>
        <v>0</v>
      </c>
      <c r="I191" s="31">
        <f t="shared" si="101"/>
        <v>123094.39999999999</v>
      </c>
      <c r="J191" s="31">
        <f t="shared" si="101"/>
        <v>61326.2</v>
      </c>
      <c r="K191" s="31">
        <f t="shared" si="101"/>
        <v>0</v>
      </c>
      <c r="L191" s="64">
        <f t="shared" si="101"/>
        <v>0</v>
      </c>
      <c r="M191" s="31">
        <f t="shared" si="101"/>
        <v>0</v>
      </c>
      <c r="N191" s="31">
        <f t="shared" si="101"/>
        <v>0</v>
      </c>
      <c r="O191" s="123" t="s">
        <v>13</v>
      </c>
      <c r="P191" s="123" t="s">
        <v>13</v>
      </c>
      <c r="Q191" s="123" t="s">
        <v>13</v>
      </c>
      <c r="R191" s="123" t="s">
        <v>13</v>
      </c>
      <c r="S191" s="123" t="s">
        <v>13</v>
      </c>
      <c r="T191" s="123" t="s">
        <v>13</v>
      </c>
      <c r="U191" s="123" t="s">
        <v>13</v>
      </c>
      <c r="V191" s="123" t="s">
        <v>13</v>
      </c>
      <c r="W191" s="123" t="s">
        <v>13</v>
      </c>
      <c r="X191" s="123" t="s">
        <v>13</v>
      </c>
    </row>
    <row r="192" spans="1:24" s="8" customFormat="1" ht="85.5" customHeight="1">
      <c r="A192" s="83"/>
      <c r="B192" s="104"/>
      <c r="C192" s="124"/>
      <c r="D192" s="83"/>
      <c r="E192" s="130"/>
      <c r="F192" s="12" t="s">
        <v>16</v>
      </c>
      <c r="G192" s="31">
        <f t="shared" si="101"/>
        <v>0</v>
      </c>
      <c r="H192" s="7"/>
      <c r="I192" s="7"/>
      <c r="J192" s="7">
        <f t="shared" ref="J192:N192" si="102" xml:space="preserve"> J183</f>
        <v>0</v>
      </c>
      <c r="K192" s="7">
        <f t="shared" si="102"/>
        <v>0</v>
      </c>
      <c r="L192" s="9">
        <f t="shared" si="102"/>
        <v>0</v>
      </c>
      <c r="M192" s="7">
        <f t="shared" si="102"/>
        <v>0</v>
      </c>
      <c r="N192" s="7">
        <f t="shared" si="102"/>
        <v>0</v>
      </c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</row>
    <row r="193" spans="1:24" s="8" customFormat="1" ht="60">
      <c r="A193" s="84"/>
      <c r="B193" s="105"/>
      <c r="C193" s="125"/>
      <c r="D193" s="84"/>
      <c r="E193" s="131"/>
      <c r="F193" s="12" t="s">
        <v>17</v>
      </c>
      <c r="G193" s="7">
        <f>G184</f>
        <v>184420.59999999998</v>
      </c>
      <c r="H193" s="7">
        <f t="shared" ref="H193:N193" si="103">H184</f>
        <v>0</v>
      </c>
      <c r="I193" s="7">
        <f t="shared" si="103"/>
        <v>123094.39999999999</v>
      </c>
      <c r="J193" s="7">
        <f t="shared" si="103"/>
        <v>61326.2</v>
      </c>
      <c r="K193" s="7">
        <f t="shared" si="103"/>
        <v>0</v>
      </c>
      <c r="L193" s="9">
        <f t="shared" si="103"/>
        <v>0</v>
      </c>
      <c r="M193" s="7">
        <f t="shared" si="103"/>
        <v>0</v>
      </c>
      <c r="N193" s="7">
        <f t="shared" si="103"/>
        <v>0</v>
      </c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</row>
    <row r="194" spans="1:24" s="8" customFormat="1" ht="75" customHeight="1">
      <c r="A194" s="182" t="s">
        <v>108</v>
      </c>
      <c r="B194" s="183"/>
      <c r="C194" s="10">
        <v>2020</v>
      </c>
      <c r="D194" s="10">
        <v>2025</v>
      </c>
      <c r="E194" s="60" t="s">
        <v>13</v>
      </c>
      <c r="F194" s="60" t="s">
        <v>13</v>
      </c>
      <c r="G194" s="60" t="s">
        <v>13</v>
      </c>
      <c r="H194" s="61" t="s">
        <v>13</v>
      </c>
      <c r="I194" s="61" t="s">
        <v>13</v>
      </c>
      <c r="J194" s="61" t="s">
        <v>13</v>
      </c>
      <c r="K194" s="61" t="s">
        <v>13</v>
      </c>
      <c r="L194" s="62" t="s">
        <v>13</v>
      </c>
      <c r="M194" s="61" t="s">
        <v>13</v>
      </c>
      <c r="N194" s="61" t="s">
        <v>13</v>
      </c>
      <c r="O194" s="63" t="s">
        <v>13</v>
      </c>
      <c r="P194" s="63" t="s">
        <v>13</v>
      </c>
      <c r="Q194" s="63" t="s">
        <v>13</v>
      </c>
      <c r="R194" s="63" t="s">
        <v>13</v>
      </c>
      <c r="S194" s="63" t="s">
        <v>13</v>
      </c>
      <c r="T194" s="63" t="s">
        <v>13</v>
      </c>
      <c r="U194" s="63" t="s">
        <v>13</v>
      </c>
      <c r="V194" s="63" t="s">
        <v>13</v>
      </c>
      <c r="W194" s="63" t="s">
        <v>13</v>
      </c>
      <c r="X194" s="63" t="s">
        <v>13</v>
      </c>
    </row>
    <row r="195" spans="1:24" s="8" customFormat="1" ht="80.25" customHeight="1">
      <c r="A195" s="118" t="s">
        <v>109</v>
      </c>
      <c r="B195" s="119"/>
      <c r="C195" s="10">
        <v>2020</v>
      </c>
      <c r="D195" s="10">
        <v>2025</v>
      </c>
      <c r="E195" s="60" t="s">
        <v>13</v>
      </c>
      <c r="F195" s="60" t="s">
        <v>13</v>
      </c>
      <c r="G195" s="60" t="s">
        <v>13</v>
      </c>
      <c r="H195" s="61" t="s">
        <v>13</v>
      </c>
      <c r="I195" s="61" t="s">
        <v>13</v>
      </c>
      <c r="J195" s="61" t="s">
        <v>13</v>
      </c>
      <c r="K195" s="61" t="s">
        <v>13</v>
      </c>
      <c r="L195" s="62" t="s">
        <v>13</v>
      </c>
      <c r="M195" s="61" t="s">
        <v>13</v>
      </c>
      <c r="N195" s="61" t="s">
        <v>13</v>
      </c>
      <c r="O195" s="61" t="s">
        <v>13</v>
      </c>
      <c r="P195" s="61" t="s">
        <v>13</v>
      </c>
      <c r="Q195" s="61" t="s">
        <v>13</v>
      </c>
      <c r="R195" s="61" t="s">
        <v>13</v>
      </c>
      <c r="S195" s="61" t="s">
        <v>13</v>
      </c>
      <c r="T195" s="61" t="s">
        <v>13</v>
      </c>
      <c r="U195" s="61" t="s">
        <v>13</v>
      </c>
      <c r="V195" s="61" t="s">
        <v>13</v>
      </c>
      <c r="W195" s="61" t="s">
        <v>13</v>
      </c>
      <c r="X195" s="61" t="s">
        <v>13</v>
      </c>
    </row>
    <row r="196" spans="1:24" s="8" customFormat="1" ht="27.75" customHeight="1">
      <c r="A196" s="46"/>
      <c r="B196" s="106" t="s">
        <v>180</v>
      </c>
      <c r="C196" s="45"/>
      <c r="D196" s="82">
        <v>2025</v>
      </c>
      <c r="E196" s="85" t="s">
        <v>14</v>
      </c>
      <c r="F196" s="11" t="s">
        <v>15</v>
      </c>
      <c r="G196" s="7">
        <f t="shared" ref="G196:G210" si="104">H196+I196+J196+K196+L196+M196+N196</f>
        <v>198712409.09999999</v>
      </c>
      <c r="H196" s="7">
        <f t="shared" ref="H196:J198" si="105">H199</f>
        <v>0</v>
      </c>
      <c r="I196" s="7">
        <f t="shared" si="105"/>
        <v>56635880.410000004</v>
      </c>
      <c r="J196" s="7">
        <f t="shared" si="105"/>
        <v>118159967.09999999</v>
      </c>
      <c r="K196" s="7">
        <f>K199</f>
        <v>4201897.08</v>
      </c>
      <c r="L196" s="9">
        <f t="shared" ref="L196:N198" si="106">L199</f>
        <v>12799408.510000002</v>
      </c>
      <c r="M196" s="7">
        <f t="shared" si="106"/>
        <v>3392873</v>
      </c>
      <c r="N196" s="7">
        <f t="shared" si="106"/>
        <v>3522383</v>
      </c>
      <c r="O196" s="123" t="s">
        <v>13</v>
      </c>
      <c r="P196" s="123" t="s">
        <v>13</v>
      </c>
      <c r="Q196" s="123" t="s">
        <v>13</v>
      </c>
      <c r="R196" s="123" t="s">
        <v>13</v>
      </c>
      <c r="S196" s="123" t="s">
        <v>13</v>
      </c>
      <c r="T196" s="123" t="s">
        <v>13</v>
      </c>
      <c r="U196" s="123" t="s">
        <v>13</v>
      </c>
      <c r="V196" s="123" t="s">
        <v>13</v>
      </c>
      <c r="W196" s="123" t="s">
        <v>13</v>
      </c>
      <c r="X196" s="123" t="s">
        <v>13</v>
      </c>
    </row>
    <row r="197" spans="1:24" s="8" customFormat="1" ht="85.5" customHeight="1">
      <c r="A197" s="46"/>
      <c r="B197" s="107"/>
      <c r="C197" s="83">
        <v>2020</v>
      </c>
      <c r="D197" s="83"/>
      <c r="E197" s="225"/>
      <c r="F197" s="11" t="s">
        <v>16</v>
      </c>
      <c r="G197" s="7">
        <f t="shared" si="104"/>
        <v>29151259.689999998</v>
      </c>
      <c r="H197" s="7">
        <f t="shared" si="105"/>
        <v>0</v>
      </c>
      <c r="I197" s="7">
        <f t="shared" si="105"/>
        <v>5714474.0100000007</v>
      </c>
      <c r="J197" s="7">
        <f t="shared" si="105"/>
        <v>8483554.8699999992</v>
      </c>
      <c r="K197" s="7">
        <f>K200</f>
        <v>3238566.3</v>
      </c>
      <c r="L197" s="9">
        <f t="shared" si="106"/>
        <v>4799408.51</v>
      </c>
      <c r="M197" s="7">
        <f t="shared" si="106"/>
        <v>3392873</v>
      </c>
      <c r="N197" s="7">
        <f t="shared" si="106"/>
        <v>3522383</v>
      </c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</row>
    <row r="198" spans="1:24" s="8" customFormat="1" ht="63" customHeight="1">
      <c r="A198" s="47"/>
      <c r="B198" s="108"/>
      <c r="C198" s="84"/>
      <c r="D198" s="84"/>
      <c r="E198" s="226"/>
      <c r="F198" s="11" t="s">
        <v>17</v>
      </c>
      <c r="G198" s="7">
        <f t="shared" si="104"/>
        <v>169561149.41</v>
      </c>
      <c r="H198" s="7">
        <f t="shared" si="105"/>
        <v>0</v>
      </c>
      <c r="I198" s="7">
        <f t="shared" si="105"/>
        <v>50921406.400000006</v>
      </c>
      <c r="J198" s="7">
        <f t="shared" si="105"/>
        <v>109676412.23</v>
      </c>
      <c r="K198" s="7">
        <f>K201</f>
        <v>963330.78</v>
      </c>
      <c r="L198" s="9">
        <f t="shared" si="106"/>
        <v>8000000</v>
      </c>
      <c r="M198" s="7">
        <f t="shared" si="106"/>
        <v>0</v>
      </c>
      <c r="N198" s="7">
        <f t="shared" si="106"/>
        <v>0</v>
      </c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</row>
    <row r="199" spans="1:24" s="8" customFormat="1" ht="25.5" customHeight="1">
      <c r="A199" s="56"/>
      <c r="B199" s="106" t="s">
        <v>181</v>
      </c>
      <c r="C199" s="45"/>
      <c r="D199" s="14"/>
      <c r="E199" s="85" t="s">
        <v>14</v>
      </c>
      <c r="F199" s="11" t="s">
        <v>15</v>
      </c>
      <c r="G199" s="7">
        <f t="shared" si="104"/>
        <v>198712409.09999999</v>
      </c>
      <c r="H199" s="7">
        <f t="shared" ref="H199:J201" si="107">H268</f>
        <v>0</v>
      </c>
      <c r="I199" s="7">
        <f t="shared" si="107"/>
        <v>56635880.410000004</v>
      </c>
      <c r="J199" s="7">
        <f t="shared" si="107"/>
        <v>118159967.09999999</v>
      </c>
      <c r="K199" s="7">
        <f>K268</f>
        <v>4201897.08</v>
      </c>
      <c r="L199" s="9">
        <f t="shared" ref="L199:N200" si="108">L268</f>
        <v>12799408.510000002</v>
      </c>
      <c r="M199" s="7">
        <f t="shared" si="108"/>
        <v>3392873</v>
      </c>
      <c r="N199" s="7">
        <f t="shared" si="108"/>
        <v>3522383</v>
      </c>
      <c r="O199" s="123" t="s">
        <v>13</v>
      </c>
      <c r="P199" s="123" t="s">
        <v>13</v>
      </c>
      <c r="Q199" s="123" t="s">
        <v>13</v>
      </c>
      <c r="R199" s="123" t="s">
        <v>13</v>
      </c>
      <c r="S199" s="123" t="s">
        <v>13</v>
      </c>
      <c r="T199" s="123" t="s">
        <v>13</v>
      </c>
      <c r="U199" s="123" t="s">
        <v>13</v>
      </c>
      <c r="V199" s="123" t="s">
        <v>13</v>
      </c>
      <c r="W199" s="123" t="s">
        <v>13</v>
      </c>
      <c r="X199" s="123" t="s">
        <v>13</v>
      </c>
    </row>
    <row r="200" spans="1:24" s="8" customFormat="1" ht="99" customHeight="1">
      <c r="A200" s="56"/>
      <c r="B200" s="107"/>
      <c r="C200" s="46"/>
      <c r="D200" s="15"/>
      <c r="E200" s="86"/>
      <c r="F200" s="11" t="s">
        <v>16</v>
      </c>
      <c r="G200" s="7">
        <f>H200+I200+J200+K200+L200+M200+N200</f>
        <v>29151259.689999998</v>
      </c>
      <c r="H200" s="7">
        <f t="shared" si="107"/>
        <v>0</v>
      </c>
      <c r="I200" s="7">
        <f t="shared" si="107"/>
        <v>5714474.0100000007</v>
      </c>
      <c r="J200" s="7">
        <f t="shared" si="107"/>
        <v>8483554.8699999992</v>
      </c>
      <c r="K200" s="7">
        <f>K269</f>
        <v>3238566.3</v>
      </c>
      <c r="L200" s="9">
        <f>L269</f>
        <v>4799408.51</v>
      </c>
      <c r="M200" s="7">
        <f>M269</f>
        <v>3392873</v>
      </c>
      <c r="N200" s="7">
        <f t="shared" si="108"/>
        <v>3522383</v>
      </c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</row>
    <row r="201" spans="1:24" s="8" customFormat="1" ht="62.25" customHeight="1">
      <c r="A201" s="56"/>
      <c r="B201" s="108"/>
      <c r="C201" s="47">
        <v>2020</v>
      </c>
      <c r="D201" s="13">
        <v>2025</v>
      </c>
      <c r="E201" s="87"/>
      <c r="F201" s="11" t="s">
        <v>17</v>
      </c>
      <c r="G201" s="7">
        <f t="shared" si="104"/>
        <v>169561149.41</v>
      </c>
      <c r="H201" s="7">
        <f t="shared" si="107"/>
        <v>0</v>
      </c>
      <c r="I201" s="7">
        <f t="shared" si="107"/>
        <v>50921406.400000006</v>
      </c>
      <c r="J201" s="7">
        <f t="shared" si="107"/>
        <v>109676412.23</v>
      </c>
      <c r="K201" s="7">
        <f>K270</f>
        <v>963330.78</v>
      </c>
      <c r="L201" s="9">
        <f t="shared" ref="L201:N201" si="109">L270</f>
        <v>8000000</v>
      </c>
      <c r="M201" s="7">
        <f t="shared" si="109"/>
        <v>0</v>
      </c>
      <c r="N201" s="7">
        <f t="shared" si="109"/>
        <v>0</v>
      </c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</row>
    <row r="202" spans="1:24" s="8" customFormat="1" ht="28.5" customHeight="1">
      <c r="A202" s="45"/>
      <c r="B202" s="120" t="s">
        <v>28</v>
      </c>
      <c r="C202" s="82">
        <v>2020</v>
      </c>
      <c r="D202" s="82">
        <v>2025</v>
      </c>
      <c r="E202" s="85" t="s">
        <v>14</v>
      </c>
      <c r="F202" s="11" t="s">
        <v>15</v>
      </c>
      <c r="G202" s="7">
        <f t="shared" si="104"/>
        <v>2654224.17</v>
      </c>
      <c r="H202" s="7">
        <f>H203+H204</f>
        <v>0</v>
      </c>
      <c r="I202" s="7">
        <f t="shared" ref="I202:J202" si="110">I203+I204</f>
        <v>730603.59</v>
      </c>
      <c r="J202" s="7">
        <f t="shared" si="110"/>
        <v>0</v>
      </c>
      <c r="K202" s="7">
        <f>K203+K204</f>
        <v>659420.57999999996</v>
      </c>
      <c r="L202" s="9">
        <f t="shared" ref="L202:N202" si="111">L203+L204</f>
        <v>0</v>
      </c>
      <c r="M202" s="7">
        <f t="shared" si="111"/>
        <v>588000</v>
      </c>
      <c r="N202" s="7">
        <f t="shared" si="111"/>
        <v>676200</v>
      </c>
      <c r="O202" s="88" t="s">
        <v>144</v>
      </c>
      <c r="P202" s="94" t="s">
        <v>50</v>
      </c>
      <c r="Q202" s="94"/>
      <c r="R202" s="44"/>
      <c r="S202" s="94">
        <v>60</v>
      </c>
      <c r="T202" s="94">
        <v>65</v>
      </c>
      <c r="U202" s="94">
        <v>70</v>
      </c>
      <c r="V202" s="94">
        <v>70</v>
      </c>
      <c r="W202" s="94">
        <v>70</v>
      </c>
      <c r="X202" s="94">
        <v>70</v>
      </c>
    </row>
    <row r="203" spans="1:24" s="8" customFormat="1" ht="99" customHeight="1">
      <c r="A203" s="46"/>
      <c r="B203" s="121"/>
      <c r="C203" s="83"/>
      <c r="D203" s="83"/>
      <c r="E203" s="86"/>
      <c r="F203" s="11" t="s">
        <v>16</v>
      </c>
      <c r="G203" s="7">
        <f t="shared" si="104"/>
        <v>2654224.17</v>
      </c>
      <c r="H203" s="7">
        <v>0</v>
      </c>
      <c r="I203" s="7">
        <v>730603.59</v>
      </c>
      <c r="J203" s="7">
        <v>0</v>
      </c>
      <c r="K203" s="7">
        <v>659420.57999999996</v>
      </c>
      <c r="L203" s="9">
        <v>0</v>
      </c>
      <c r="M203" s="7">
        <v>588000</v>
      </c>
      <c r="N203" s="7">
        <v>676200</v>
      </c>
      <c r="O203" s="89"/>
      <c r="P203" s="95"/>
      <c r="Q203" s="95"/>
      <c r="R203" s="44"/>
      <c r="S203" s="95"/>
      <c r="T203" s="95"/>
      <c r="U203" s="95"/>
      <c r="V203" s="95"/>
      <c r="W203" s="95"/>
      <c r="X203" s="95"/>
    </row>
    <row r="204" spans="1:24" s="8" customFormat="1" ht="62.25" customHeight="1">
      <c r="A204" s="47"/>
      <c r="B204" s="122"/>
      <c r="C204" s="84"/>
      <c r="D204" s="84"/>
      <c r="E204" s="87"/>
      <c r="F204" s="11" t="s">
        <v>17</v>
      </c>
      <c r="G204" s="7">
        <f t="shared" si="104"/>
        <v>0</v>
      </c>
      <c r="H204" s="7">
        <v>0</v>
      </c>
      <c r="I204" s="7"/>
      <c r="J204" s="7"/>
      <c r="K204" s="7"/>
      <c r="L204" s="9"/>
      <c r="M204" s="35"/>
      <c r="N204" s="36"/>
      <c r="O204" s="90"/>
      <c r="P204" s="96"/>
      <c r="Q204" s="96"/>
      <c r="R204" s="44"/>
      <c r="S204" s="96"/>
      <c r="T204" s="96"/>
      <c r="U204" s="96"/>
      <c r="V204" s="96"/>
      <c r="W204" s="96"/>
      <c r="X204" s="96"/>
    </row>
    <row r="205" spans="1:24" s="8" customFormat="1" ht="26.25" customHeight="1">
      <c r="A205" s="45"/>
      <c r="B205" s="120" t="s">
        <v>40</v>
      </c>
      <c r="C205" s="82">
        <v>2020</v>
      </c>
      <c r="D205" s="82">
        <v>2025</v>
      </c>
      <c r="E205" s="85" t="s">
        <v>14</v>
      </c>
      <c r="F205" s="11" t="s">
        <v>15</v>
      </c>
      <c r="G205" s="7">
        <f t="shared" si="104"/>
        <v>706673.17999999993</v>
      </c>
      <c r="H205" s="7">
        <f>H206+H207</f>
        <v>0</v>
      </c>
      <c r="I205" s="7">
        <f t="shared" ref="I205:J205" si="112">I206+I207</f>
        <v>145223.35999999999</v>
      </c>
      <c r="J205" s="7">
        <f t="shared" si="112"/>
        <v>153519.82</v>
      </c>
      <c r="K205" s="7">
        <f>K206+K207</f>
        <v>177930</v>
      </c>
      <c r="L205" s="9">
        <f>L206+L207</f>
        <v>10000</v>
      </c>
      <c r="M205" s="7">
        <f t="shared" ref="M205:N205" si="113">M206+M207</f>
        <v>110000</v>
      </c>
      <c r="N205" s="7">
        <f t="shared" si="113"/>
        <v>110000</v>
      </c>
      <c r="O205" s="88" t="s">
        <v>145</v>
      </c>
      <c r="P205" s="100" t="s">
        <v>50</v>
      </c>
      <c r="Q205" s="94"/>
      <c r="R205" s="44">
        <v>0</v>
      </c>
      <c r="S205" s="94">
        <v>100</v>
      </c>
      <c r="T205" s="94">
        <v>100</v>
      </c>
      <c r="U205" s="94">
        <v>100</v>
      </c>
      <c r="V205" s="94">
        <v>100</v>
      </c>
      <c r="W205" s="94">
        <v>100</v>
      </c>
      <c r="X205" s="94">
        <v>100</v>
      </c>
    </row>
    <row r="206" spans="1:24" s="8" customFormat="1" ht="98.25" customHeight="1">
      <c r="A206" s="46"/>
      <c r="B206" s="121"/>
      <c r="C206" s="83"/>
      <c r="D206" s="83"/>
      <c r="E206" s="86"/>
      <c r="F206" s="11" t="s">
        <v>16</v>
      </c>
      <c r="G206" s="7">
        <f t="shared" si="104"/>
        <v>706673.17999999993</v>
      </c>
      <c r="H206" s="7">
        <v>0</v>
      </c>
      <c r="I206" s="7">
        <v>145223.35999999999</v>
      </c>
      <c r="J206" s="7">
        <v>153519.82</v>
      </c>
      <c r="K206" s="7">
        <v>177930</v>
      </c>
      <c r="L206" s="9">
        <v>10000</v>
      </c>
      <c r="M206" s="7">
        <v>110000</v>
      </c>
      <c r="N206" s="7">
        <v>110000</v>
      </c>
      <c r="O206" s="89"/>
      <c r="P206" s="101"/>
      <c r="Q206" s="95"/>
      <c r="R206" s="44"/>
      <c r="S206" s="95"/>
      <c r="T206" s="95"/>
      <c r="U206" s="95"/>
      <c r="V206" s="95"/>
      <c r="W206" s="95"/>
      <c r="X206" s="95"/>
    </row>
    <row r="207" spans="1:24" s="8" customFormat="1" ht="64.5" customHeight="1">
      <c r="A207" s="47"/>
      <c r="B207" s="122"/>
      <c r="C207" s="84"/>
      <c r="D207" s="84"/>
      <c r="E207" s="87"/>
      <c r="F207" s="11" t="s">
        <v>17</v>
      </c>
      <c r="G207" s="7">
        <f t="shared" si="104"/>
        <v>0</v>
      </c>
      <c r="H207" s="7"/>
      <c r="I207" s="7"/>
      <c r="J207" s="7"/>
      <c r="K207" s="7"/>
      <c r="L207" s="9"/>
      <c r="M207" s="35"/>
      <c r="N207" s="36"/>
      <c r="O207" s="90"/>
      <c r="P207" s="102"/>
      <c r="Q207" s="96"/>
      <c r="R207" s="44"/>
      <c r="S207" s="96"/>
      <c r="T207" s="96"/>
      <c r="U207" s="96"/>
      <c r="V207" s="96"/>
      <c r="W207" s="96"/>
      <c r="X207" s="96"/>
    </row>
    <row r="208" spans="1:24" s="8" customFormat="1" ht="26.25" customHeight="1">
      <c r="A208" s="45"/>
      <c r="B208" s="120" t="s">
        <v>29</v>
      </c>
      <c r="C208" s="82">
        <v>2020</v>
      </c>
      <c r="D208" s="82">
        <v>2025</v>
      </c>
      <c r="E208" s="85" t="s">
        <v>14</v>
      </c>
      <c r="F208" s="11" t="s">
        <v>15</v>
      </c>
      <c r="G208" s="7">
        <f t="shared" si="104"/>
        <v>11647062.550000001</v>
      </c>
      <c r="H208" s="7">
        <f t="shared" ref="H208" si="114">H209+H210</f>
        <v>0</v>
      </c>
      <c r="I208" s="7">
        <f>I209+I210</f>
        <v>1142710.77</v>
      </c>
      <c r="J208" s="7">
        <f t="shared" ref="J208" si="115">J209+J210</f>
        <v>2536296.89</v>
      </c>
      <c r="K208" s="7">
        <f>K209+K210</f>
        <v>1812687.59</v>
      </c>
      <c r="L208" s="9">
        <f>L209+L210</f>
        <v>4335311.3</v>
      </c>
      <c r="M208" s="7">
        <f t="shared" ref="M208:N208" si="116">M209+M210</f>
        <v>489873</v>
      </c>
      <c r="N208" s="7">
        <f t="shared" si="116"/>
        <v>1330183</v>
      </c>
      <c r="O208" s="88" t="s">
        <v>144</v>
      </c>
      <c r="P208" s="94" t="s">
        <v>50</v>
      </c>
      <c r="Q208" s="94"/>
      <c r="R208" s="44"/>
      <c r="S208" s="94">
        <v>60</v>
      </c>
      <c r="T208" s="94">
        <v>65</v>
      </c>
      <c r="U208" s="94">
        <v>70</v>
      </c>
      <c r="V208" s="94">
        <v>70</v>
      </c>
      <c r="W208" s="94">
        <v>70</v>
      </c>
      <c r="X208" s="94">
        <v>70</v>
      </c>
    </row>
    <row r="209" spans="1:24" s="8" customFormat="1" ht="102" customHeight="1">
      <c r="A209" s="46"/>
      <c r="B209" s="121"/>
      <c r="C209" s="83"/>
      <c r="D209" s="83"/>
      <c r="E209" s="86"/>
      <c r="F209" s="11" t="s">
        <v>16</v>
      </c>
      <c r="G209" s="7">
        <f t="shared" si="104"/>
        <v>11647062.550000001</v>
      </c>
      <c r="H209" s="7">
        <v>0</v>
      </c>
      <c r="I209" s="7">
        <v>1142710.77</v>
      </c>
      <c r="J209" s="7">
        <v>2536296.89</v>
      </c>
      <c r="K209" s="7">
        <v>1812687.59</v>
      </c>
      <c r="L209" s="9">
        <v>4335311.3</v>
      </c>
      <c r="M209" s="7">
        <v>489873</v>
      </c>
      <c r="N209" s="7">
        <v>1330183</v>
      </c>
      <c r="O209" s="89"/>
      <c r="P209" s="95"/>
      <c r="Q209" s="95"/>
      <c r="R209" s="44"/>
      <c r="S209" s="95"/>
      <c r="T209" s="95"/>
      <c r="U209" s="95"/>
      <c r="V209" s="95"/>
      <c r="W209" s="95"/>
      <c r="X209" s="95"/>
    </row>
    <row r="210" spans="1:24" s="8" customFormat="1" ht="64.5" customHeight="1">
      <c r="A210" s="47"/>
      <c r="B210" s="122"/>
      <c r="C210" s="84"/>
      <c r="D210" s="84"/>
      <c r="E210" s="87"/>
      <c r="F210" s="11" t="s">
        <v>17</v>
      </c>
      <c r="G210" s="7">
        <f t="shared" si="104"/>
        <v>0</v>
      </c>
      <c r="H210" s="7"/>
      <c r="I210" s="7"/>
      <c r="J210" s="7"/>
      <c r="K210" s="7"/>
      <c r="L210" s="9"/>
      <c r="M210" s="35"/>
      <c r="N210" s="36"/>
      <c r="O210" s="90"/>
      <c r="P210" s="96"/>
      <c r="Q210" s="96"/>
      <c r="R210" s="44"/>
      <c r="S210" s="96"/>
      <c r="T210" s="96"/>
      <c r="U210" s="96"/>
      <c r="V210" s="96"/>
      <c r="W210" s="96"/>
      <c r="X210" s="96"/>
    </row>
    <row r="211" spans="1:24" s="8" customFormat="1" ht="0.75" hidden="1" customHeight="1">
      <c r="A211" s="56"/>
      <c r="B211" s="120" t="s">
        <v>83</v>
      </c>
      <c r="C211" s="45"/>
      <c r="D211" s="14"/>
      <c r="E211" s="74"/>
      <c r="F211" s="11" t="s">
        <v>15</v>
      </c>
      <c r="G211" s="7">
        <f t="shared" ref="G211:G213" si="117">H211+I211+J211+K211+L211+M211</f>
        <v>0</v>
      </c>
      <c r="H211" s="7">
        <f>H212+H213</f>
        <v>0</v>
      </c>
      <c r="I211" s="7"/>
      <c r="J211" s="7"/>
      <c r="K211" s="7"/>
      <c r="L211" s="9"/>
      <c r="M211" s="35"/>
      <c r="N211" s="36"/>
      <c r="O211" s="30" t="s">
        <v>59</v>
      </c>
      <c r="P211" s="18" t="s">
        <v>51</v>
      </c>
      <c r="Q211" s="18"/>
      <c r="R211" s="18"/>
      <c r="S211" s="18"/>
      <c r="T211" s="18"/>
      <c r="U211" s="18"/>
      <c r="V211" s="18"/>
      <c r="W211" s="19"/>
      <c r="X211" s="19"/>
    </row>
    <row r="212" spans="1:24" s="8" customFormat="1" ht="64.5" hidden="1" customHeight="1">
      <c r="A212" s="56"/>
      <c r="B212" s="121"/>
      <c r="C212" s="46">
        <v>2019</v>
      </c>
      <c r="D212" s="15">
        <v>2024</v>
      </c>
      <c r="E212" s="74" t="s">
        <v>14</v>
      </c>
      <c r="F212" s="11" t="s">
        <v>16</v>
      </c>
      <c r="G212" s="7">
        <f t="shared" si="117"/>
        <v>0</v>
      </c>
      <c r="H212" s="7"/>
      <c r="I212" s="7"/>
      <c r="J212" s="7"/>
      <c r="K212" s="7"/>
      <c r="L212" s="9"/>
      <c r="M212" s="35"/>
      <c r="N212" s="36"/>
      <c r="O212" s="29"/>
      <c r="P212" s="6"/>
      <c r="Q212" s="18"/>
      <c r="R212" s="18"/>
      <c r="S212" s="6"/>
      <c r="T212" s="6"/>
      <c r="U212" s="6"/>
      <c r="V212" s="6"/>
      <c r="W212" s="19"/>
      <c r="X212" s="19"/>
    </row>
    <row r="213" spans="1:24" s="8" customFormat="1" ht="42" hidden="1" customHeight="1">
      <c r="A213" s="56"/>
      <c r="B213" s="122"/>
      <c r="C213" s="46"/>
      <c r="D213" s="15"/>
      <c r="E213" s="74"/>
      <c r="F213" s="11" t="s">
        <v>17</v>
      </c>
      <c r="G213" s="7">
        <f t="shared" si="117"/>
        <v>0</v>
      </c>
      <c r="H213" s="7">
        <v>0</v>
      </c>
      <c r="I213" s="7"/>
      <c r="J213" s="7"/>
      <c r="K213" s="7"/>
      <c r="L213" s="9"/>
      <c r="M213" s="35"/>
      <c r="N213" s="36"/>
      <c r="O213" s="29"/>
      <c r="P213" s="6"/>
      <c r="Q213" s="18"/>
      <c r="R213" s="18"/>
      <c r="S213" s="6"/>
      <c r="T213" s="6"/>
      <c r="U213" s="6"/>
      <c r="V213" s="6"/>
      <c r="W213" s="19"/>
      <c r="X213" s="19"/>
    </row>
    <row r="214" spans="1:24" s="8" customFormat="1" ht="69.75" hidden="1" customHeight="1">
      <c r="A214" s="56"/>
      <c r="B214" s="227" t="s">
        <v>74</v>
      </c>
      <c r="C214" s="82">
        <v>2017</v>
      </c>
      <c r="D214" s="82">
        <v>2025</v>
      </c>
      <c r="E214" s="85" t="s">
        <v>14</v>
      </c>
      <c r="F214" s="12" t="s">
        <v>15</v>
      </c>
      <c r="G214" s="7" t="e">
        <f>#REF!+#REF!+H214+I214+J214+K214</f>
        <v>#REF!</v>
      </c>
      <c r="H214" s="7">
        <f>H215+H216</f>
        <v>0</v>
      </c>
      <c r="I214" s="7"/>
      <c r="J214" s="7"/>
      <c r="K214" s="7"/>
      <c r="L214" s="9"/>
      <c r="M214" s="35"/>
      <c r="N214" s="36"/>
      <c r="O214" s="30" t="s">
        <v>65</v>
      </c>
      <c r="P214" s="18" t="s">
        <v>62</v>
      </c>
      <c r="Q214" s="18">
        <v>0</v>
      </c>
      <c r="R214" s="18">
        <v>0</v>
      </c>
      <c r="S214" s="6"/>
      <c r="T214" s="6"/>
      <c r="U214" s="6"/>
      <c r="V214" s="6"/>
      <c r="W214" s="19"/>
      <c r="X214" s="19"/>
    </row>
    <row r="215" spans="1:24" s="8" customFormat="1" ht="70.5" hidden="1" customHeight="1">
      <c r="A215" s="56"/>
      <c r="B215" s="228"/>
      <c r="C215" s="83"/>
      <c r="D215" s="83"/>
      <c r="E215" s="86"/>
      <c r="F215" s="12" t="s">
        <v>16</v>
      </c>
      <c r="G215" s="7" t="e">
        <f>#REF!+#REF!+H215+I215+J215+K215</f>
        <v>#REF!</v>
      </c>
      <c r="H215" s="7">
        <v>0</v>
      </c>
      <c r="I215" s="7"/>
      <c r="J215" s="7"/>
      <c r="K215" s="7"/>
      <c r="L215" s="9"/>
      <c r="M215" s="35"/>
      <c r="N215" s="36"/>
      <c r="O215" s="29"/>
      <c r="P215" s="6"/>
      <c r="Q215" s="18"/>
      <c r="R215" s="18"/>
      <c r="S215" s="6"/>
      <c r="T215" s="6"/>
      <c r="U215" s="6"/>
      <c r="V215" s="6"/>
      <c r="W215" s="19"/>
      <c r="X215" s="19"/>
    </row>
    <row r="216" spans="1:24" s="8" customFormat="1" ht="57.75" hidden="1" customHeight="1">
      <c r="A216" s="56"/>
      <c r="B216" s="229"/>
      <c r="C216" s="84"/>
      <c r="D216" s="84"/>
      <c r="E216" s="87"/>
      <c r="F216" s="12" t="s">
        <v>17</v>
      </c>
      <c r="G216" s="7" t="e">
        <f>#REF!+#REF!+H216+I216+J216+K216</f>
        <v>#REF!</v>
      </c>
      <c r="H216" s="7"/>
      <c r="I216" s="7"/>
      <c r="J216" s="7"/>
      <c r="K216" s="7"/>
      <c r="L216" s="9"/>
      <c r="M216" s="35"/>
      <c r="N216" s="36"/>
      <c r="O216" s="29"/>
      <c r="P216" s="6"/>
      <c r="Q216" s="18"/>
      <c r="R216" s="18"/>
      <c r="S216" s="6"/>
      <c r="T216" s="6"/>
      <c r="U216" s="6"/>
      <c r="V216" s="6"/>
      <c r="W216" s="19"/>
      <c r="X216" s="19"/>
    </row>
    <row r="217" spans="1:24" s="8" customFormat="1" ht="48.75" hidden="1" customHeight="1">
      <c r="A217" s="56"/>
      <c r="B217" s="227" t="s">
        <v>75</v>
      </c>
      <c r="C217" s="82">
        <v>2019</v>
      </c>
      <c r="D217" s="82">
        <v>2024</v>
      </c>
      <c r="E217" s="85" t="s">
        <v>14</v>
      </c>
      <c r="F217" s="12" t="s">
        <v>15</v>
      </c>
      <c r="G217" s="7">
        <f t="shared" ref="G217:G237" si="118">H217+I217+J217+K217+L217+M217</f>
        <v>0</v>
      </c>
      <c r="H217" s="7">
        <f>H218+H219</f>
        <v>0</v>
      </c>
      <c r="I217" s="7"/>
      <c r="J217" s="7"/>
      <c r="K217" s="7"/>
      <c r="L217" s="9"/>
      <c r="M217" s="35"/>
      <c r="N217" s="36"/>
      <c r="O217" s="30" t="s">
        <v>65</v>
      </c>
      <c r="P217" s="18" t="s">
        <v>51</v>
      </c>
      <c r="Q217" s="18">
        <v>3100</v>
      </c>
      <c r="R217" s="18">
        <v>0</v>
      </c>
      <c r="S217" s="6"/>
      <c r="T217" s="6"/>
      <c r="U217" s="6"/>
      <c r="V217" s="6"/>
      <c r="W217" s="19"/>
      <c r="X217" s="19"/>
    </row>
    <row r="218" spans="1:24" s="8" customFormat="1" ht="65.25" hidden="1" customHeight="1">
      <c r="A218" s="56"/>
      <c r="B218" s="228"/>
      <c r="C218" s="83"/>
      <c r="D218" s="83"/>
      <c r="E218" s="86"/>
      <c r="F218" s="12" t="s">
        <v>16</v>
      </c>
      <c r="G218" s="7">
        <f t="shared" si="118"/>
        <v>0</v>
      </c>
      <c r="H218" s="7"/>
      <c r="I218" s="7"/>
      <c r="J218" s="7"/>
      <c r="K218" s="7"/>
      <c r="L218" s="9"/>
      <c r="M218" s="35"/>
      <c r="N218" s="36"/>
      <c r="O218" s="29"/>
      <c r="P218" s="6"/>
      <c r="Q218" s="18"/>
      <c r="R218" s="18"/>
      <c r="S218" s="6"/>
      <c r="T218" s="6"/>
      <c r="U218" s="6"/>
      <c r="V218" s="6"/>
      <c r="W218" s="19"/>
      <c r="X218" s="19"/>
    </row>
    <row r="219" spans="1:24" s="8" customFormat="1" ht="13.5" hidden="1" customHeight="1">
      <c r="A219" s="56"/>
      <c r="B219" s="229"/>
      <c r="C219" s="84"/>
      <c r="D219" s="84"/>
      <c r="E219" s="87"/>
      <c r="F219" s="12" t="s">
        <v>17</v>
      </c>
      <c r="G219" s="7">
        <f t="shared" si="118"/>
        <v>0</v>
      </c>
      <c r="H219" s="7"/>
      <c r="I219" s="7"/>
      <c r="J219" s="7"/>
      <c r="K219" s="7"/>
      <c r="L219" s="9"/>
      <c r="M219" s="35"/>
      <c r="N219" s="36"/>
      <c r="O219" s="29"/>
      <c r="P219" s="6"/>
      <c r="Q219" s="18"/>
      <c r="R219" s="18"/>
      <c r="S219" s="6"/>
      <c r="T219" s="6"/>
      <c r="U219" s="6"/>
      <c r="V219" s="6"/>
      <c r="W219" s="19"/>
      <c r="X219" s="19"/>
    </row>
    <row r="220" spans="1:24" s="8" customFormat="1" ht="2.25" hidden="1" customHeight="1">
      <c r="A220" s="56"/>
      <c r="B220" s="79" t="s">
        <v>64</v>
      </c>
      <c r="C220" s="82">
        <v>2017</v>
      </c>
      <c r="D220" s="82">
        <v>2025</v>
      </c>
      <c r="E220" s="85" t="s">
        <v>14</v>
      </c>
      <c r="F220" s="12" t="s">
        <v>15</v>
      </c>
      <c r="G220" s="7">
        <f t="shared" si="118"/>
        <v>0</v>
      </c>
      <c r="H220" s="7">
        <f>H221+H222</f>
        <v>0</v>
      </c>
      <c r="I220" s="7"/>
      <c r="J220" s="7"/>
      <c r="K220" s="7"/>
      <c r="L220" s="9"/>
      <c r="M220" s="35"/>
      <c r="N220" s="36"/>
      <c r="O220" s="30" t="s">
        <v>65</v>
      </c>
      <c r="P220" s="18" t="s">
        <v>51</v>
      </c>
      <c r="Q220" s="18">
        <v>0</v>
      </c>
      <c r="R220" s="18">
        <v>0</v>
      </c>
      <c r="S220" s="6"/>
      <c r="T220" s="6"/>
      <c r="U220" s="6"/>
      <c r="V220" s="6"/>
      <c r="W220" s="19"/>
      <c r="X220" s="19"/>
    </row>
    <row r="221" spans="1:24" s="8" customFormat="1" ht="104.25" hidden="1" customHeight="1">
      <c r="A221" s="56"/>
      <c r="B221" s="80"/>
      <c r="C221" s="83"/>
      <c r="D221" s="83"/>
      <c r="E221" s="86"/>
      <c r="F221" s="12" t="s">
        <v>16</v>
      </c>
      <c r="G221" s="7">
        <f t="shared" si="118"/>
        <v>0</v>
      </c>
      <c r="H221" s="7">
        <v>0</v>
      </c>
      <c r="I221" s="7"/>
      <c r="J221" s="7"/>
      <c r="K221" s="7"/>
      <c r="L221" s="9"/>
      <c r="M221" s="35"/>
      <c r="N221" s="36"/>
      <c r="O221" s="29"/>
      <c r="P221" s="6"/>
      <c r="Q221" s="18"/>
      <c r="R221" s="18"/>
      <c r="S221" s="6"/>
      <c r="T221" s="6"/>
      <c r="U221" s="6"/>
      <c r="V221" s="6"/>
      <c r="W221" s="19"/>
      <c r="X221" s="19"/>
    </row>
    <row r="222" spans="1:24" s="8" customFormat="1" ht="79.5" hidden="1" customHeight="1">
      <c r="A222" s="56"/>
      <c r="B222" s="81"/>
      <c r="C222" s="84"/>
      <c r="D222" s="84"/>
      <c r="E222" s="87"/>
      <c r="F222" s="12" t="s">
        <v>17</v>
      </c>
      <c r="G222" s="7">
        <f t="shared" si="118"/>
        <v>0</v>
      </c>
      <c r="H222" s="7"/>
      <c r="I222" s="7"/>
      <c r="J222" s="7"/>
      <c r="K222" s="7"/>
      <c r="L222" s="9"/>
      <c r="M222" s="35"/>
      <c r="N222" s="36"/>
      <c r="O222" s="29"/>
      <c r="P222" s="6"/>
      <c r="Q222" s="18"/>
      <c r="R222" s="18"/>
      <c r="S222" s="6"/>
      <c r="T222" s="6"/>
      <c r="U222" s="6"/>
      <c r="V222" s="6"/>
      <c r="W222" s="19"/>
      <c r="X222" s="19"/>
    </row>
    <row r="223" spans="1:24" s="8" customFormat="1" ht="1.5" hidden="1" customHeight="1">
      <c r="A223" s="56"/>
      <c r="B223" s="79" t="s">
        <v>63</v>
      </c>
      <c r="C223" s="82">
        <v>2017</v>
      </c>
      <c r="D223" s="82">
        <v>2025</v>
      </c>
      <c r="E223" s="85" t="s">
        <v>14</v>
      </c>
      <c r="F223" s="12" t="s">
        <v>15</v>
      </c>
      <c r="G223" s="7">
        <f t="shared" si="118"/>
        <v>0</v>
      </c>
      <c r="H223" s="7">
        <f>H224+H225</f>
        <v>0</v>
      </c>
      <c r="I223" s="7"/>
      <c r="J223" s="7"/>
      <c r="K223" s="7"/>
      <c r="L223" s="9"/>
      <c r="M223" s="35"/>
      <c r="N223" s="36"/>
      <c r="O223" s="30" t="s">
        <v>61</v>
      </c>
      <c r="P223" s="18" t="s">
        <v>62</v>
      </c>
      <c r="Q223" s="18">
        <v>0</v>
      </c>
      <c r="R223" s="18">
        <v>0</v>
      </c>
      <c r="S223" s="6"/>
      <c r="T223" s="6"/>
      <c r="U223" s="6"/>
      <c r="V223" s="6"/>
      <c r="W223" s="19"/>
      <c r="X223" s="19"/>
    </row>
    <row r="224" spans="1:24" s="8" customFormat="1" ht="48" hidden="1" customHeight="1">
      <c r="A224" s="56"/>
      <c r="B224" s="80"/>
      <c r="C224" s="83"/>
      <c r="D224" s="83"/>
      <c r="E224" s="86"/>
      <c r="F224" s="12" t="s">
        <v>16</v>
      </c>
      <c r="G224" s="7">
        <f t="shared" si="118"/>
        <v>0</v>
      </c>
      <c r="H224" s="7">
        <v>0</v>
      </c>
      <c r="I224" s="7"/>
      <c r="J224" s="7"/>
      <c r="K224" s="7"/>
      <c r="L224" s="9"/>
      <c r="M224" s="35"/>
      <c r="N224" s="36"/>
      <c r="O224" s="29"/>
      <c r="P224" s="6"/>
      <c r="Q224" s="18"/>
      <c r="R224" s="18"/>
      <c r="S224" s="6"/>
      <c r="T224" s="6"/>
      <c r="U224" s="6"/>
      <c r="V224" s="6"/>
      <c r="W224" s="19"/>
      <c r="X224" s="19"/>
    </row>
    <row r="225" spans="1:24" s="8" customFormat="1" ht="62.25" hidden="1" customHeight="1">
      <c r="A225" s="56"/>
      <c r="B225" s="81"/>
      <c r="C225" s="84"/>
      <c r="D225" s="84"/>
      <c r="E225" s="87"/>
      <c r="F225" s="12" t="s">
        <v>17</v>
      </c>
      <c r="G225" s="7">
        <f t="shared" si="118"/>
        <v>0</v>
      </c>
      <c r="H225" s="7"/>
      <c r="I225" s="7"/>
      <c r="J225" s="7"/>
      <c r="K225" s="7"/>
      <c r="L225" s="9"/>
      <c r="M225" s="35"/>
      <c r="N225" s="36"/>
      <c r="O225" s="29"/>
      <c r="P225" s="6"/>
      <c r="Q225" s="18"/>
      <c r="R225" s="18"/>
      <c r="S225" s="6"/>
      <c r="T225" s="6"/>
      <c r="U225" s="6"/>
      <c r="V225" s="6"/>
      <c r="W225" s="19"/>
      <c r="X225" s="19"/>
    </row>
    <row r="226" spans="1:24" s="8" customFormat="1" ht="62.25" hidden="1" customHeight="1">
      <c r="A226" s="56"/>
      <c r="B226" s="79" t="s">
        <v>77</v>
      </c>
      <c r="C226" s="82">
        <v>2018</v>
      </c>
      <c r="D226" s="82">
        <v>2025</v>
      </c>
      <c r="E226" s="85" t="s">
        <v>14</v>
      </c>
      <c r="F226" s="12" t="s">
        <v>15</v>
      </c>
      <c r="G226" s="7">
        <f t="shared" si="118"/>
        <v>0</v>
      </c>
      <c r="H226" s="7">
        <f>H227+H228</f>
        <v>0</v>
      </c>
      <c r="I226" s="7"/>
      <c r="J226" s="7"/>
      <c r="K226" s="7"/>
      <c r="L226" s="9"/>
      <c r="M226" s="35"/>
      <c r="N226" s="36"/>
      <c r="O226" s="30" t="s">
        <v>65</v>
      </c>
      <c r="P226" s="18" t="s">
        <v>51</v>
      </c>
      <c r="Q226" s="18">
        <v>2915</v>
      </c>
      <c r="R226" s="18">
        <v>2915</v>
      </c>
      <c r="S226" s="6"/>
      <c r="T226" s="6"/>
      <c r="U226" s="6"/>
      <c r="V226" s="6"/>
      <c r="W226" s="19"/>
      <c r="X226" s="19"/>
    </row>
    <row r="227" spans="1:24" s="8" customFormat="1" ht="62.25" hidden="1" customHeight="1">
      <c r="A227" s="56"/>
      <c r="B227" s="80"/>
      <c r="C227" s="83"/>
      <c r="D227" s="83"/>
      <c r="E227" s="86"/>
      <c r="F227" s="12" t="s">
        <v>16</v>
      </c>
      <c r="G227" s="7">
        <f t="shared" si="118"/>
        <v>0</v>
      </c>
      <c r="H227" s="7">
        <v>0</v>
      </c>
      <c r="I227" s="7"/>
      <c r="J227" s="7"/>
      <c r="K227" s="7"/>
      <c r="L227" s="9"/>
      <c r="M227" s="35"/>
      <c r="N227" s="36"/>
      <c r="O227" s="29"/>
      <c r="P227" s="6"/>
      <c r="Q227" s="18"/>
      <c r="R227" s="18"/>
      <c r="S227" s="6"/>
      <c r="T227" s="6"/>
      <c r="U227" s="6"/>
      <c r="V227" s="6"/>
      <c r="W227" s="19"/>
      <c r="X227" s="19"/>
    </row>
    <row r="228" spans="1:24" s="8" customFormat="1" ht="62.25" hidden="1" customHeight="1">
      <c r="A228" s="56"/>
      <c r="B228" s="81"/>
      <c r="C228" s="84"/>
      <c r="D228" s="84"/>
      <c r="E228" s="87"/>
      <c r="F228" s="12" t="s">
        <v>17</v>
      </c>
      <c r="G228" s="7">
        <f t="shared" si="118"/>
        <v>0</v>
      </c>
      <c r="H228" s="7"/>
      <c r="I228" s="7"/>
      <c r="J228" s="7"/>
      <c r="K228" s="7"/>
      <c r="L228" s="9"/>
      <c r="M228" s="35"/>
      <c r="N228" s="36"/>
      <c r="O228" s="29"/>
      <c r="P228" s="6"/>
      <c r="Q228" s="18"/>
      <c r="R228" s="18"/>
      <c r="S228" s="6"/>
      <c r="T228" s="6"/>
      <c r="U228" s="6"/>
      <c r="V228" s="6"/>
      <c r="W228" s="19"/>
      <c r="X228" s="19"/>
    </row>
    <row r="229" spans="1:24" s="8" customFormat="1" ht="1.5" hidden="1" customHeight="1">
      <c r="A229" s="56"/>
      <c r="B229" s="79" t="s">
        <v>78</v>
      </c>
      <c r="C229" s="82">
        <v>2018</v>
      </c>
      <c r="D229" s="82">
        <v>2025</v>
      </c>
      <c r="E229" s="85" t="s">
        <v>14</v>
      </c>
      <c r="F229" s="12" t="s">
        <v>15</v>
      </c>
      <c r="G229" s="7">
        <f t="shared" si="118"/>
        <v>0</v>
      </c>
      <c r="H229" s="7">
        <f>H230+H231</f>
        <v>0</v>
      </c>
      <c r="I229" s="7"/>
      <c r="J229" s="7"/>
      <c r="K229" s="7"/>
      <c r="L229" s="9"/>
      <c r="M229" s="35"/>
      <c r="N229" s="36"/>
      <c r="O229" s="30" t="s">
        <v>65</v>
      </c>
      <c r="P229" s="18" t="s">
        <v>51</v>
      </c>
      <c r="Q229" s="18">
        <v>1450</v>
      </c>
      <c r="R229" s="18">
        <v>1450</v>
      </c>
      <c r="S229" s="6"/>
      <c r="T229" s="6"/>
      <c r="U229" s="6"/>
      <c r="V229" s="6"/>
      <c r="W229" s="19"/>
      <c r="X229" s="19"/>
    </row>
    <row r="230" spans="1:24" s="8" customFormat="1" ht="62.25" hidden="1" customHeight="1">
      <c r="A230" s="56"/>
      <c r="B230" s="80"/>
      <c r="C230" s="83"/>
      <c r="D230" s="83"/>
      <c r="E230" s="86"/>
      <c r="F230" s="12" t="s">
        <v>16</v>
      </c>
      <c r="G230" s="7">
        <f t="shared" si="118"/>
        <v>0</v>
      </c>
      <c r="H230" s="7">
        <v>0</v>
      </c>
      <c r="I230" s="7"/>
      <c r="J230" s="7"/>
      <c r="K230" s="7"/>
      <c r="L230" s="9"/>
      <c r="M230" s="35"/>
      <c r="N230" s="36"/>
      <c r="O230" s="29"/>
      <c r="P230" s="6"/>
      <c r="Q230" s="18"/>
      <c r="R230" s="18"/>
      <c r="S230" s="6"/>
      <c r="T230" s="6"/>
      <c r="U230" s="6"/>
      <c r="V230" s="6"/>
      <c r="W230" s="19"/>
      <c r="X230" s="19"/>
    </row>
    <row r="231" spans="1:24" s="8" customFormat="1" ht="62.25" hidden="1" customHeight="1">
      <c r="A231" s="56"/>
      <c r="B231" s="81"/>
      <c r="C231" s="84"/>
      <c r="D231" s="84"/>
      <c r="E231" s="87"/>
      <c r="F231" s="12" t="s">
        <v>17</v>
      </c>
      <c r="G231" s="7">
        <f t="shared" si="118"/>
        <v>0</v>
      </c>
      <c r="H231" s="7"/>
      <c r="I231" s="7"/>
      <c r="J231" s="7"/>
      <c r="K231" s="7"/>
      <c r="L231" s="9"/>
      <c r="M231" s="35"/>
      <c r="N231" s="36"/>
      <c r="O231" s="29"/>
      <c r="P231" s="6"/>
      <c r="Q231" s="18"/>
      <c r="R231" s="18"/>
      <c r="S231" s="6"/>
      <c r="T231" s="6"/>
      <c r="U231" s="6"/>
      <c r="V231" s="6"/>
      <c r="W231" s="19"/>
      <c r="X231" s="19"/>
    </row>
    <row r="232" spans="1:24" s="8" customFormat="1" ht="58.5" hidden="1" customHeight="1">
      <c r="A232" s="56"/>
      <c r="B232" s="79" t="s">
        <v>80</v>
      </c>
      <c r="C232" s="82">
        <v>2019</v>
      </c>
      <c r="D232" s="82">
        <v>2024</v>
      </c>
      <c r="E232" s="85" t="s">
        <v>14</v>
      </c>
      <c r="F232" s="12" t="s">
        <v>15</v>
      </c>
      <c r="G232" s="7">
        <f t="shared" si="118"/>
        <v>0</v>
      </c>
      <c r="H232" s="7">
        <f>H233+H234</f>
        <v>0</v>
      </c>
      <c r="I232" s="7"/>
      <c r="J232" s="7"/>
      <c r="K232" s="7"/>
      <c r="L232" s="9"/>
      <c r="M232" s="35"/>
      <c r="N232" s="36"/>
      <c r="O232" s="28" t="s">
        <v>79</v>
      </c>
      <c r="P232" s="6" t="s">
        <v>50</v>
      </c>
      <c r="Q232" s="18"/>
      <c r="R232" s="18">
        <v>0</v>
      </c>
      <c r="S232" s="6"/>
      <c r="T232" s="6"/>
      <c r="U232" s="6"/>
      <c r="V232" s="6"/>
      <c r="W232" s="19"/>
      <c r="X232" s="19"/>
    </row>
    <row r="233" spans="1:24" s="8" customFormat="1" ht="62.25" hidden="1" customHeight="1">
      <c r="A233" s="56"/>
      <c r="B233" s="80"/>
      <c r="C233" s="83"/>
      <c r="D233" s="83"/>
      <c r="E233" s="86"/>
      <c r="F233" s="12" t="s">
        <v>16</v>
      </c>
      <c r="G233" s="7">
        <f t="shared" si="118"/>
        <v>0</v>
      </c>
      <c r="H233" s="7"/>
      <c r="I233" s="7"/>
      <c r="J233" s="7"/>
      <c r="K233" s="7"/>
      <c r="L233" s="9"/>
      <c r="M233" s="35"/>
      <c r="N233" s="36"/>
      <c r="O233" s="29"/>
      <c r="P233" s="6"/>
      <c r="Q233" s="18"/>
      <c r="R233" s="18"/>
      <c r="S233" s="6"/>
      <c r="T233" s="6"/>
      <c r="U233" s="6"/>
      <c r="V233" s="6"/>
      <c r="W233" s="19"/>
      <c r="X233" s="19"/>
    </row>
    <row r="234" spans="1:24" s="8" customFormat="1" ht="42" hidden="1" customHeight="1">
      <c r="A234" s="56"/>
      <c r="B234" s="81"/>
      <c r="C234" s="84"/>
      <c r="D234" s="84"/>
      <c r="E234" s="87"/>
      <c r="F234" s="12" t="s">
        <v>17</v>
      </c>
      <c r="G234" s="7">
        <f t="shared" si="118"/>
        <v>0</v>
      </c>
      <c r="H234" s="7"/>
      <c r="I234" s="7"/>
      <c r="J234" s="7"/>
      <c r="K234" s="7"/>
      <c r="L234" s="9"/>
      <c r="M234" s="35"/>
      <c r="N234" s="36"/>
      <c r="O234" s="29"/>
      <c r="P234" s="6"/>
      <c r="Q234" s="18"/>
      <c r="R234" s="18"/>
      <c r="S234" s="6"/>
      <c r="T234" s="6"/>
      <c r="U234" s="6"/>
      <c r="V234" s="6"/>
      <c r="W234" s="19"/>
      <c r="X234" s="19"/>
    </row>
    <row r="235" spans="1:24" s="8" customFormat="1" ht="49.5" hidden="1" customHeight="1">
      <c r="A235" s="56"/>
      <c r="B235" s="79" t="s">
        <v>81</v>
      </c>
      <c r="C235" s="82">
        <v>2019</v>
      </c>
      <c r="D235" s="82">
        <v>2024</v>
      </c>
      <c r="E235" s="85" t="s">
        <v>14</v>
      </c>
      <c r="F235" s="12" t="s">
        <v>15</v>
      </c>
      <c r="G235" s="7">
        <f t="shared" si="118"/>
        <v>0</v>
      </c>
      <c r="H235" s="7">
        <f>H236+H237</f>
        <v>0</v>
      </c>
      <c r="I235" s="7"/>
      <c r="J235" s="7"/>
      <c r="K235" s="7"/>
      <c r="L235" s="9"/>
      <c r="M235" s="35"/>
      <c r="N235" s="36"/>
      <c r="O235" s="30" t="s">
        <v>97</v>
      </c>
      <c r="P235" s="6" t="s">
        <v>62</v>
      </c>
      <c r="Q235" s="18"/>
      <c r="R235" s="18">
        <v>0</v>
      </c>
      <c r="S235" s="6"/>
      <c r="T235" s="6"/>
      <c r="U235" s="6"/>
      <c r="V235" s="6"/>
      <c r="W235" s="19"/>
      <c r="X235" s="19"/>
    </row>
    <row r="236" spans="1:24" s="8" customFormat="1" ht="61.5" hidden="1" customHeight="1">
      <c r="A236" s="56"/>
      <c r="B236" s="80"/>
      <c r="C236" s="83"/>
      <c r="D236" s="83"/>
      <c r="E236" s="86"/>
      <c r="F236" s="12" t="s">
        <v>16</v>
      </c>
      <c r="G236" s="7">
        <f t="shared" si="118"/>
        <v>0</v>
      </c>
      <c r="H236" s="7"/>
      <c r="I236" s="7"/>
      <c r="J236" s="7"/>
      <c r="K236" s="7"/>
      <c r="L236" s="9"/>
      <c r="M236" s="35"/>
      <c r="N236" s="36"/>
      <c r="O236" s="29"/>
      <c r="P236" s="6"/>
      <c r="Q236" s="18"/>
      <c r="R236" s="18"/>
      <c r="S236" s="6"/>
      <c r="T236" s="6"/>
      <c r="U236" s="6"/>
      <c r="V236" s="6"/>
      <c r="W236" s="19"/>
      <c r="X236" s="19"/>
    </row>
    <row r="237" spans="1:24" s="8" customFormat="1" ht="72" hidden="1" customHeight="1">
      <c r="A237" s="56"/>
      <c r="B237" s="81"/>
      <c r="C237" s="84"/>
      <c r="D237" s="84"/>
      <c r="E237" s="87"/>
      <c r="F237" s="12" t="s">
        <v>17</v>
      </c>
      <c r="G237" s="7">
        <f t="shared" si="118"/>
        <v>0</v>
      </c>
      <c r="H237" s="7"/>
      <c r="I237" s="7"/>
      <c r="J237" s="7"/>
      <c r="K237" s="7"/>
      <c r="L237" s="9"/>
      <c r="M237" s="35"/>
      <c r="N237" s="36"/>
      <c r="O237" s="29"/>
      <c r="P237" s="6"/>
      <c r="Q237" s="18"/>
      <c r="R237" s="18"/>
      <c r="S237" s="6"/>
      <c r="T237" s="6"/>
      <c r="U237" s="6"/>
      <c r="V237" s="6"/>
      <c r="W237" s="19"/>
      <c r="X237" s="19"/>
    </row>
    <row r="238" spans="1:24" s="8" customFormat="1" ht="27" customHeight="1">
      <c r="A238" s="56"/>
      <c r="B238" s="79" t="s">
        <v>80</v>
      </c>
      <c r="C238" s="82">
        <v>2020</v>
      </c>
      <c r="D238" s="82">
        <v>2025</v>
      </c>
      <c r="E238" s="85" t="s">
        <v>14</v>
      </c>
      <c r="F238" s="12" t="s">
        <v>15</v>
      </c>
      <c r="G238" s="7">
        <f>H238+I238+J238+K238+L238+M238+N238</f>
        <v>480996</v>
      </c>
      <c r="H238" s="7"/>
      <c r="I238" s="7">
        <f>I239+I240</f>
        <v>480996</v>
      </c>
      <c r="J238" s="7"/>
      <c r="K238" s="7"/>
      <c r="L238" s="9"/>
      <c r="M238" s="35"/>
      <c r="N238" s="36"/>
      <c r="O238" s="132" t="s">
        <v>146</v>
      </c>
      <c r="P238" s="100" t="s">
        <v>50</v>
      </c>
      <c r="Q238" s="94"/>
      <c r="R238" s="94"/>
      <c r="S238" s="94">
        <v>100</v>
      </c>
      <c r="T238" s="109"/>
      <c r="U238" s="109"/>
      <c r="V238" s="109"/>
      <c r="W238" s="109"/>
      <c r="X238" s="109"/>
    </row>
    <row r="239" spans="1:24" s="8" customFormat="1" ht="99.75" customHeight="1">
      <c r="A239" s="56"/>
      <c r="B239" s="80"/>
      <c r="C239" s="83"/>
      <c r="D239" s="83"/>
      <c r="E239" s="86"/>
      <c r="F239" s="12" t="s">
        <v>16</v>
      </c>
      <c r="G239" s="7">
        <f>H239+I239+J239+K239+L239+M239+N239</f>
        <v>480996</v>
      </c>
      <c r="H239" s="7"/>
      <c r="I239" s="7">
        <v>480996</v>
      </c>
      <c r="J239" s="7"/>
      <c r="K239" s="7"/>
      <c r="L239" s="9"/>
      <c r="M239" s="35"/>
      <c r="N239" s="36"/>
      <c r="O239" s="133"/>
      <c r="P239" s="101"/>
      <c r="Q239" s="95"/>
      <c r="R239" s="95"/>
      <c r="S239" s="95"/>
      <c r="T239" s="110"/>
      <c r="U239" s="110"/>
      <c r="V239" s="110"/>
      <c r="W239" s="110"/>
      <c r="X239" s="110"/>
    </row>
    <row r="240" spans="1:24" s="8" customFormat="1" ht="63.75" customHeight="1">
      <c r="A240" s="56"/>
      <c r="B240" s="81"/>
      <c r="C240" s="84"/>
      <c r="D240" s="84"/>
      <c r="E240" s="87"/>
      <c r="F240" s="12" t="s">
        <v>17</v>
      </c>
      <c r="G240" s="7">
        <f>H240+I240+J240+K240+L240+M240+N240</f>
        <v>0</v>
      </c>
      <c r="H240" s="7"/>
      <c r="I240" s="7"/>
      <c r="J240" s="7"/>
      <c r="K240" s="7"/>
      <c r="L240" s="9"/>
      <c r="M240" s="35"/>
      <c r="N240" s="36"/>
      <c r="O240" s="134"/>
      <c r="P240" s="102"/>
      <c r="Q240" s="96"/>
      <c r="R240" s="96"/>
      <c r="S240" s="96"/>
      <c r="T240" s="111"/>
      <c r="U240" s="111"/>
      <c r="V240" s="111"/>
      <c r="W240" s="111"/>
      <c r="X240" s="111"/>
    </row>
    <row r="241" spans="1:24" s="8" customFormat="1" ht="27" customHeight="1">
      <c r="A241" s="56"/>
      <c r="B241" s="79" t="s">
        <v>95</v>
      </c>
      <c r="C241" s="82">
        <v>2020</v>
      </c>
      <c r="D241" s="82">
        <v>2025</v>
      </c>
      <c r="E241" s="85" t="s">
        <v>14</v>
      </c>
      <c r="F241" s="12" t="s">
        <v>15</v>
      </c>
      <c r="G241" s="7">
        <f t="shared" ref="G241:G260" si="119">H241+I241+J241+K241+L241+M241+N241</f>
        <v>28099286.91</v>
      </c>
      <c r="H241" s="7"/>
      <c r="I241" s="7">
        <f>I242+I243</f>
        <v>28099286.91</v>
      </c>
      <c r="J241" s="7"/>
      <c r="K241" s="7"/>
      <c r="L241" s="9"/>
      <c r="M241" s="35"/>
      <c r="N241" s="36"/>
      <c r="O241" s="88" t="s">
        <v>147</v>
      </c>
      <c r="P241" s="91" t="s">
        <v>124</v>
      </c>
      <c r="Q241" s="94"/>
      <c r="R241" s="44"/>
      <c r="S241" s="94">
        <v>20.82</v>
      </c>
      <c r="T241" s="109"/>
      <c r="U241" s="109"/>
      <c r="V241" s="109"/>
      <c r="W241" s="109"/>
      <c r="X241" s="109"/>
    </row>
    <row r="242" spans="1:24" s="8" customFormat="1" ht="103.5" customHeight="1">
      <c r="A242" s="56"/>
      <c r="B242" s="80"/>
      <c r="C242" s="83"/>
      <c r="D242" s="83"/>
      <c r="E242" s="86"/>
      <c r="F242" s="12" t="s">
        <v>16</v>
      </c>
      <c r="G242" s="7">
        <f t="shared" si="119"/>
        <v>1913087.29</v>
      </c>
      <c r="H242" s="7"/>
      <c r="I242" s="7">
        <v>1913087.29</v>
      </c>
      <c r="J242" s="7"/>
      <c r="K242" s="7"/>
      <c r="L242" s="9"/>
      <c r="M242" s="35"/>
      <c r="N242" s="36"/>
      <c r="O242" s="89"/>
      <c r="P242" s="92"/>
      <c r="Q242" s="95"/>
      <c r="R242" s="44"/>
      <c r="S242" s="95"/>
      <c r="T242" s="110"/>
      <c r="U242" s="110"/>
      <c r="V242" s="110"/>
      <c r="W242" s="110"/>
      <c r="X242" s="110"/>
    </row>
    <row r="243" spans="1:24" s="8" customFormat="1" ht="74.25" customHeight="1">
      <c r="A243" s="56"/>
      <c r="B243" s="81"/>
      <c r="C243" s="84"/>
      <c r="D243" s="84"/>
      <c r="E243" s="87"/>
      <c r="F243" s="12" t="s">
        <v>17</v>
      </c>
      <c r="G243" s="7">
        <f t="shared" si="119"/>
        <v>26186199.620000001</v>
      </c>
      <c r="H243" s="7"/>
      <c r="I243" s="7">
        <v>26186199.620000001</v>
      </c>
      <c r="J243" s="7"/>
      <c r="K243" s="7"/>
      <c r="L243" s="9"/>
      <c r="M243" s="35"/>
      <c r="N243" s="36"/>
      <c r="O243" s="90"/>
      <c r="P243" s="93"/>
      <c r="Q243" s="96"/>
      <c r="R243" s="44"/>
      <c r="S243" s="96"/>
      <c r="T243" s="111"/>
      <c r="U243" s="111"/>
      <c r="V243" s="111"/>
      <c r="W243" s="111"/>
      <c r="X243" s="111"/>
    </row>
    <row r="244" spans="1:24" s="8" customFormat="1" ht="29.25" customHeight="1">
      <c r="A244" s="56"/>
      <c r="B244" s="79" t="s">
        <v>96</v>
      </c>
      <c r="C244" s="82">
        <v>2020</v>
      </c>
      <c r="D244" s="82">
        <v>2025</v>
      </c>
      <c r="E244" s="85" t="s">
        <v>14</v>
      </c>
      <c r="F244" s="12" t="s">
        <v>15</v>
      </c>
      <c r="G244" s="7">
        <f t="shared" si="119"/>
        <v>26037059.780000001</v>
      </c>
      <c r="H244" s="7"/>
      <c r="I244" s="7">
        <f>I245+I246</f>
        <v>26037059.780000001</v>
      </c>
      <c r="J244" s="7"/>
      <c r="K244" s="7"/>
      <c r="L244" s="9"/>
      <c r="M244" s="35"/>
      <c r="N244" s="36"/>
      <c r="O244" s="88" t="s">
        <v>97</v>
      </c>
      <c r="P244" s="100" t="s">
        <v>62</v>
      </c>
      <c r="Q244" s="94"/>
      <c r="R244" s="44"/>
      <c r="S244" s="94">
        <v>0.95899999999999996</v>
      </c>
      <c r="T244" s="109"/>
      <c r="U244" s="109"/>
      <c r="V244" s="109"/>
      <c r="W244" s="109"/>
      <c r="X244" s="109"/>
    </row>
    <row r="245" spans="1:24" s="8" customFormat="1" ht="99" customHeight="1">
      <c r="A245" s="56"/>
      <c r="B245" s="80"/>
      <c r="C245" s="83"/>
      <c r="D245" s="83"/>
      <c r="E245" s="86"/>
      <c r="F245" s="12" t="s">
        <v>16</v>
      </c>
      <c r="G245" s="7">
        <f t="shared" si="119"/>
        <v>1301853</v>
      </c>
      <c r="H245" s="7"/>
      <c r="I245" s="7">
        <v>1301853</v>
      </c>
      <c r="J245" s="7"/>
      <c r="K245" s="7"/>
      <c r="L245" s="9"/>
      <c r="M245" s="35"/>
      <c r="N245" s="36"/>
      <c r="O245" s="89"/>
      <c r="P245" s="101"/>
      <c r="Q245" s="95"/>
      <c r="R245" s="44"/>
      <c r="S245" s="95"/>
      <c r="T245" s="110"/>
      <c r="U245" s="110"/>
      <c r="V245" s="110"/>
      <c r="W245" s="110"/>
      <c r="X245" s="110"/>
    </row>
    <row r="246" spans="1:24" s="8" customFormat="1" ht="78.75" customHeight="1">
      <c r="A246" s="56"/>
      <c r="B246" s="81"/>
      <c r="C246" s="84"/>
      <c r="D246" s="84"/>
      <c r="E246" s="87"/>
      <c r="F246" s="12" t="s">
        <v>17</v>
      </c>
      <c r="G246" s="7">
        <f t="shared" si="119"/>
        <v>24735206.780000001</v>
      </c>
      <c r="H246" s="7"/>
      <c r="I246" s="7">
        <v>24735206.780000001</v>
      </c>
      <c r="J246" s="7"/>
      <c r="K246" s="7"/>
      <c r="L246" s="9"/>
      <c r="M246" s="35"/>
      <c r="N246" s="36"/>
      <c r="O246" s="90"/>
      <c r="P246" s="102"/>
      <c r="Q246" s="96"/>
      <c r="R246" s="44"/>
      <c r="S246" s="96"/>
      <c r="T246" s="111"/>
      <c r="U246" s="111"/>
      <c r="V246" s="111"/>
      <c r="W246" s="111"/>
      <c r="X246" s="111"/>
    </row>
    <row r="247" spans="1:24" s="8" customFormat="1" ht="28.5" customHeight="1">
      <c r="A247" s="56"/>
      <c r="B247" s="79" t="s">
        <v>128</v>
      </c>
      <c r="C247" s="82">
        <v>2021</v>
      </c>
      <c r="D247" s="82">
        <v>2025</v>
      </c>
      <c r="E247" s="85" t="s">
        <v>14</v>
      </c>
      <c r="F247" s="12" t="s">
        <v>15</v>
      </c>
      <c r="G247" s="7">
        <f t="shared" si="119"/>
        <v>999991.2</v>
      </c>
      <c r="H247" s="7"/>
      <c r="I247" s="7"/>
      <c r="J247" s="7">
        <f>J248+J249</f>
        <v>999991.2</v>
      </c>
      <c r="K247" s="7"/>
      <c r="L247" s="9"/>
      <c r="M247" s="35"/>
      <c r="N247" s="36"/>
      <c r="O247" s="88" t="s">
        <v>147</v>
      </c>
      <c r="P247" s="100" t="s">
        <v>51</v>
      </c>
      <c r="Q247" s="94"/>
      <c r="R247" s="94"/>
      <c r="S247" s="94"/>
      <c r="T247" s="94">
        <v>700</v>
      </c>
      <c r="U247" s="109"/>
      <c r="V247" s="109"/>
      <c r="W247" s="109"/>
      <c r="X247" s="109"/>
    </row>
    <row r="248" spans="1:24" s="8" customFormat="1" ht="99.75" customHeight="1">
      <c r="A248" s="56"/>
      <c r="B248" s="80"/>
      <c r="C248" s="83"/>
      <c r="D248" s="83"/>
      <c r="E248" s="86"/>
      <c r="F248" s="12" t="s">
        <v>16</v>
      </c>
      <c r="G248" s="7">
        <f t="shared" si="119"/>
        <v>65991.199999999997</v>
      </c>
      <c r="H248" s="7"/>
      <c r="I248" s="7"/>
      <c r="J248" s="7">
        <v>65991.199999999997</v>
      </c>
      <c r="K248" s="7"/>
      <c r="L248" s="9"/>
      <c r="M248" s="35"/>
      <c r="N248" s="36"/>
      <c r="O248" s="89"/>
      <c r="P248" s="101"/>
      <c r="Q248" s="95"/>
      <c r="R248" s="95"/>
      <c r="S248" s="95"/>
      <c r="T248" s="95"/>
      <c r="U248" s="110"/>
      <c r="V248" s="110"/>
      <c r="W248" s="110"/>
      <c r="X248" s="110"/>
    </row>
    <row r="249" spans="1:24" s="8" customFormat="1" ht="63.75" customHeight="1">
      <c r="A249" s="56"/>
      <c r="B249" s="81"/>
      <c r="C249" s="84"/>
      <c r="D249" s="84"/>
      <c r="E249" s="87"/>
      <c r="F249" s="12" t="s">
        <v>17</v>
      </c>
      <c r="G249" s="7">
        <f t="shared" si="119"/>
        <v>934000</v>
      </c>
      <c r="H249" s="7"/>
      <c r="I249" s="7"/>
      <c r="J249" s="7">
        <v>934000</v>
      </c>
      <c r="K249" s="7"/>
      <c r="L249" s="9"/>
      <c r="M249" s="35"/>
      <c r="N249" s="36"/>
      <c r="O249" s="90"/>
      <c r="P249" s="102"/>
      <c r="Q249" s="96"/>
      <c r="R249" s="96"/>
      <c r="S249" s="96"/>
      <c r="T249" s="96"/>
      <c r="U249" s="111"/>
      <c r="V249" s="111"/>
      <c r="W249" s="111"/>
      <c r="X249" s="111"/>
    </row>
    <row r="250" spans="1:24" s="8" customFormat="1" ht="28.5" customHeight="1">
      <c r="A250" s="56"/>
      <c r="B250" s="79" t="s">
        <v>125</v>
      </c>
      <c r="C250" s="82">
        <v>2021</v>
      </c>
      <c r="D250" s="82">
        <v>2025</v>
      </c>
      <c r="E250" s="85" t="s">
        <v>14</v>
      </c>
      <c r="F250" s="12" t="s">
        <v>15</v>
      </c>
      <c r="G250" s="7">
        <f t="shared" si="119"/>
        <v>113202539.19</v>
      </c>
      <c r="H250" s="7"/>
      <c r="I250" s="7"/>
      <c r="J250" s="7">
        <f>J251+J252</f>
        <v>113202539.19</v>
      </c>
      <c r="K250" s="7"/>
      <c r="L250" s="9"/>
      <c r="M250" s="35"/>
      <c r="N250" s="36"/>
      <c r="O250" s="88" t="s">
        <v>97</v>
      </c>
      <c r="P250" s="100" t="s">
        <v>116</v>
      </c>
      <c r="Q250" s="94"/>
      <c r="R250" s="94"/>
      <c r="S250" s="94"/>
      <c r="T250" s="94">
        <v>1.8660000000000001</v>
      </c>
      <c r="U250" s="97"/>
      <c r="V250" s="97"/>
      <c r="W250" s="97"/>
      <c r="X250" s="97"/>
    </row>
    <row r="251" spans="1:24" s="8" customFormat="1" ht="97.5" customHeight="1">
      <c r="A251" s="56"/>
      <c r="B251" s="80"/>
      <c r="C251" s="83"/>
      <c r="D251" s="83"/>
      <c r="E251" s="86"/>
      <c r="F251" s="12" t="s">
        <v>16</v>
      </c>
      <c r="G251" s="7">
        <f t="shared" si="119"/>
        <v>5660126.96</v>
      </c>
      <c r="H251" s="7"/>
      <c r="I251" s="7"/>
      <c r="J251" s="7">
        <v>5660126.96</v>
      </c>
      <c r="K251" s="40"/>
      <c r="L251" s="9"/>
      <c r="M251" s="35"/>
      <c r="N251" s="36"/>
      <c r="O251" s="89"/>
      <c r="P251" s="101"/>
      <c r="Q251" s="95"/>
      <c r="R251" s="95"/>
      <c r="S251" s="95"/>
      <c r="T251" s="95"/>
      <c r="U251" s="98"/>
      <c r="V251" s="98"/>
      <c r="W251" s="98"/>
      <c r="X251" s="98"/>
    </row>
    <row r="252" spans="1:24" s="8" customFormat="1" ht="66.75" customHeight="1">
      <c r="A252" s="56"/>
      <c r="B252" s="81"/>
      <c r="C252" s="84"/>
      <c r="D252" s="84"/>
      <c r="E252" s="87"/>
      <c r="F252" s="12" t="s">
        <v>17</v>
      </c>
      <c r="G252" s="7">
        <f t="shared" si="119"/>
        <v>107542412.23</v>
      </c>
      <c r="H252" s="7"/>
      <c r="I252" s="7"/>
      <c r="J252" s="7">
        <v>107542412.23</v>
      </c>
      <c r="K252" s="7"/>
      <c r="L252" s="9"/>
      <c r="M252" s="35"/>
      <c r="N252" s="36"/>
      <c r="O252" s="90"/>
      <c r="P252" s="102"/>
      <c r="Q252" s="96"/>
      <c r="R252" s="96"/>
      <c r="S252" s="96"/>
      <c r="T252" s="96"/>
      <c r="U252" s="99"/>
      <c r="V252" s="99"/>
      <c r="W252" s="99"/>
      <c r="X252" s="99"/>
    </row>
    <row r="253" spans="1:24" s="8" customFormat="1" ht="24">
      <c r="A253" s="56"/>
      <c r="B253" s="79" t="s">
        <v>134</v>
      </c>
      <c r="C253" s="82">
        <v>2021</v>
      </c>
      <c r="D253" s="82">
        <v>2025</v>
      </c>
      <c r="E253" s="85" t="s">
        <v>14</v>
      </c>
      <c r="F253" s="12" t="s">
        <v>15</v>
      </c>
      <c r="G253" s="7">
        <f t="shared" si="119"/>
        <v>1267620</v>
      </c>
      <c r="H253" s="7"/>
      <c r="I253" s="7"/>
      <c r="J253" s="7">
        <f>J254+J255</f>
        <v>1267620</v>
      </c>
      <c r="K253" s="7"/>
      <c r="L253" s="9"/>
      <c r="M253" s="35"/>
      <c r="N253" s="36"/>
      <c r="O253" s="88" t="s">
        <v>145</v>
      </c>
      <c r="P253" s="100" t="s">
        <v>50</v>
      </c>
      <c r="Q253" s="94"/>
      <c r="R253" s="94"/>
      <c r="S253" s="94"/>
      <c r="T253" s="94">
        <v>100</v>
      </c>
      <c r="U253" s="109"/>
      <c r="V253" s="109"/>
      <c r="W253" s="109"/>
      <c r="X253" s="109"/>
    </row>
    <row r="254" spans="1:24" s="8" customFormat="1" ht="99" customHeight="1">
      <c r="A254" s="56"/>
      <c r="B254" s="80"/>
      <c r="C254" s="83"/>
      <c r="D254" s="83"/>
      <c r="E254" s="86"/>
      <c r="F254" s="12" t="s">
        <v>16</v>
      </c>
      <c r="G254" s="7">
        <f>H254+I254+J254+L254+M254+N254</f>
        <v>67620</v>
      </c>
      <c r="H254" s="7"/>
      <c r="I254" s="7"/>
      <c r="J254" s="7">
        <v>67620</v>
      </c>
      <c r="K254" s="40"/>
      <c r="L254" s="9"/>
      <c r="M254" s="35"/>
      <c r="N254" s="36"/>
      <c r="O254" s="89"/>
      <c r="P254" s="101"/>
      <c r="Q254" s="95"/>
      <c r="R254" s="95"/>
      <c r="S254" s="95"/>
      <c r="T254" s="95"/>
      <c r="U254" s="110"/>
      <c r="V254" s="110"/>
      <c r="W254" s="110"/>
      <c r="X254" s="110"/>
    </row>
    <row r="255" spans="1:24" s="8" customFormat="1" ht="65.25" customHeight="1">
      <c r="A255" s="56"/>
      <c r="B255" s="81"/>
      <c r="C255" s="84"/>
      <c r="D255" s="84"/>
      <c r="E255" s="87"/>
      <c r="F255" s="12" t="s">
        <v>17</v>
      </c>
      <c r="G255" s="7">
        <f t="shared" si="119"/>
        <v>1200000</v>
      </c>
      <c r="H255" s="7"/>
      <c r="I255" s="7"/>
      <c r="J255" s="7">
        <v>1200000</v>
      </c>
      <c r="K255" s="7"/>
      <c r="L255" s="9"/>
      <c r="M255" s="35"/>
      <c r="N255" s="36"/>
      <c r="O255" s="90"/>
      <c r="P255" s="102"/>
      <c r="Q255" s="96"/>
      <c r="R255" s="96"/>
      <c r="S255" s="96"/>
      <c r="T255" s="96"/>
      <c r="U255" s="111"/>
      <c r="V255" s="111"/>
      <c r="W255" s="111"/>
      <c r="X255" s="111"/>
    </row>
    <row r="256" spans="1:24" s="8" customFormat="1" ht="25.5" customHeight="1">
      <c r="A256" s="56"/>
      <c r="B256" s="79" t="s">
        <v>158</v>
      </c>
      <c r="C256" s="82">
        <v>2021</v>
      </c>
      <c r="D256" s="82">
        <v>2025</v>
      </c>
      <c r="E256" s="85" t="s">
        <v>14</v>
      </c>
      <c r="F256" s="12" t="s">
        <v>15</v>
      </c>
      <c r="G256" s="7">
        <f t="shared" si="119"/>
        <v>2038826.51</v>
      </c>
      <c r="H256" s="7"/>
      <c r="I256" s="7"/>
      <c r="J256" s="7"/>
      <c r="K256" s="7">
        <f>K257+K258</f>
        <v>537826.51</v>
      </c>
      <c r="L256" s="9">
        <f t="shared" ref="L256:M256" si="120">L257+L258</f>
        <v>0</v>
      </c>
      <c r="M256" s="7">
        <f t="shared" si="120"/>
        <v>95000</v>
      </c>
      <c r="N256" s="7">
        <f>N257+N258</f>
        <v>1406000</v>
      </c>
      <c r="O256" s="132" t="s">
        <v>146</v>
      </c>
      <c r="P256" s="100" t="s">
        <v>50</v>
      </c>
      <c r="Q256" s="94"/>
      <c r="R256" s="94"/>
      <c r="S256" s="94"/>
      <c r="T256" s="94"/>
      <c r="U256" s="94">
        <v>100</v>
      </c>
      <c r="V256" s="94"/>
      <c r="W256" s="94">
        <v>100</v>
      </c>
      <c r="X256" s="94">
        <v>100</v>
      </c>
    </row>
    <row r="257" spans="1:24" s="8" customFormat="1" ht="99" customHeight="1">
      <c r="A257" s="56"/>
      <c r="B257" s="80"/>
      <c r="C257" s="83"/>
      <c r="D257" s="83"/>
      <c r="E257" s="86"/>
      <c r="F257" s="12" t="s">
        <v>16</v>
      </c>
      <c r="G257" s="7">
        <f t="shared" si="119"/>
        <v>2038826.51</v>
      </c>
      <c r="H257" s="7"/>
      <c r="I257" s="7"/>
      <c r="J257" s="7"/>
      <c r="K257" s="7">
        <v>537826.51</v>
      </c>
      <c r="L257" s="9">
        <v>0</v>
      </c>
      <c r="M257" s="7">
        <v>95000</v>
      </c>
      <c r="N257" s="32">
        <v>1406000</v>
      </c>
      <c r="O257" s="133"/>
      <c r="P257" s="101"/>
      <c r="Q257" s="95"/>
      <c r="R257" s="95"/>
      <c r="S257" s="95"/>
      <c r="T257" s="95"/>
      <c r="U257" s="95"/>
      <c r="V257" s="95"/>
      <c r="W257" s="95"/>
      <c r="X257" s="95"/>
    </row>
    <row r="258" spans="1:24" s="8" customFormat="1" ht="65.25" customHeight="1">
      <c r="A258" s="56"/>
      <c r="B258" s="81"/>
      <c r="C258" s="84"/>
      <c r="D258" s="84"/>
      <c r="E258" s="87"/>
      <c r="F258" s="12" t="s">
        <v>17</v>
      </c>
      <c r="G258" s="7"/>
      <c r="H258" s="7"/>
      <c r="I258" s="7"/>
      <c r="J258" s="7"/>
      <c r="K258" s="7"/>
      <c r="L258" s="9"/>
      <c r="M258" s="35"/>
      <c r="N258" s="36"/>
      <c r="O258" s="134"/>
      <c r="P258" s="102"/>
      <c r="Q258" s="96"/>
      <c r="R258" s="96"/>
      <c r="S258" s="96"/>
      <c r="T258" s="96"/>
      <c r="U258" s="96"/>
      <c r="V258" s="96"/>
      <c r="W258" s="96"/>
      <c r="X258" s="96"/>
    </row>
    <row r="259" spans="1:24" s="8" customFormat="1" ht="27" customHeight="1">
      <c r="A259" s="56"/>
      <c r="B259" s="79" t="s">
        <v>156</v>
      </c>
      <c r="C259" s="82">
        <v>2021</v>
      </c>
      <c r="D259" s="82">
        <v>2025</v>
      </c>
      <c r="E259" s="85" t="s">
        <v>14</v>
      </c>
      <c r="F259" s="12" t="s">
        <v>15</v>
      </c>
      <c r="G259" s="7">
        <f t="shared" ref="G259" si="121">H259+I259+J259+K259+L259+M259+N259</f>
        <v>1014032.4</v>
      </c>
      <c r="H259" s="7"/>
      <c r="I259" s="7"/>
      <c r="J259" s="7"/>
      <c r="K259" s="7">
        <f>K260+K261</f>
        <v>1014032.4</v>
      </c>
      <c r="L259" s="9"/>
      <c r="M259" s="35"/>
      <c r="N259" s="36"/>
      <c r="O259" s="97"/>
      <c r="P259" s="97"/>
      <c r="Q259" s="97"/>
      <c r="R259" s="97"/>
      <c r="S259" s="97"/>
      <c r="T259" s="97"/>
      <c r="U259" s="97"/>
      <c r="V259" s="97"/>
      <c r="W259" s="97"/>
      <c r="X259" s="97"/>
    </row>
    <row r="260" spans="1:24" s="8" customFormat="1" ht="104.25" customHeight="1">
      <c r="A260" s="56"/>
      <c r="B260" s="80"/>
      <c r="C260" s="83"/>
      <c r="D260" s="83"/>
      <c r="E260" s="86"/>
      <c r="F260" s="12" t="s">
        <v>16</v>
      </c>
      <c r="G260" s="7">
        <f t="shared" si="119"/>
        <v>50701.62</v>
      </c>
      <c r="H260" s="7"/>
      <c r="I260" s="7"/>
      <c r="J260" s="7"/>
      <c r="K260" s="7">
        <v>50701.62</v>
      </c>
      <c r="L260" s="9"/>
      <c r="M260" s="35"/>
      <c r="N260" s="36"/>
      <c r="O260" s="98"/>
      <c r="P260" s="98"/>
      <c r="Q260" s="98"/>
      <c r="R260" s="98"/>
      <c r="S260" s="98"/>
      <c r="T260" s="98"/>
      <c r="U260" s="98"/>
      <c r="V260" s="98"/>
      <c r="W260" s="98"/>
      <c r="X260" s="98"/>
    </row>
    <row r="261" spans="1:24" s="8" customFormat="1" ht="66.75" customHeight="1">
      <c r="A261" s="56"/>
      <c r="B261" s="81"/>
      <c r="C261" s="84"/>
      <c r="D261" s="84"/>
      <c r="E261" s="87"/>
      <c r="F261" s="12" t="s">
        <v>17</v>
      </c>
      <c r="G261" s="7"/>
      <c r="H261" s="7"/>
      <c r="I261" s="7"/>
      <c r="J261" s="7"/>
      <c r="K261" s="7">
        <v>963330.78</v>
      </c>
      <c r="L261" s="9"/>
      <c r="M261" s="35"/>
      <c r="N261" s="36"/>
      <c r="O261" s="99"/>
      <c r="P261" s="99"/>
      <c r="Q261" s="99"/>
      <c r="R261" s="99"/>
      <c r="S261" s="99"/>
      <c r="T261" s="99"/>
      <c r="U261" s="99"/>
      <c r="V261" s="99"/>
      <c r="W261" s="99"/>
      <c r="X261" s="99"/>
    </row>
    <row r="262" spans="1:24" s="8" customFormat="1" ht="25.5" customHeight="1">
      <c r="A262" s="56"/>
      <c r="B262" s="79" t="s">
        <v>182</v>
      </c>
      <c r="C262" s="82">
        <v>2023</v>
      </c>
      <c r="D262" s="82">
        <v>2025</v>
      </c>
      <c r="E262" s="85" t="s">
        <v>14</v>
      </c>
      <c r="F262" s="12" t="s">
        <v>15</v>
      </c>
      <c r="G262" s="7">
        <f t="shared" ref="G262:G263" si="122">H262+I262+J262+K262+L262+M262+N262</f>
        <v>8454097.2100000009</v>
      </c>
      <c r="H262" s="7"/>
      <c r="I262" s="7"/>
      <c r="J262" s="7"/>
      <c r="K262" s="7"/>
      <c r="L262" s="9">
        <f t="shared" ref="L262" si="123">L263+L264</f>
        <v>8454097.2100000009</v>
      </c>
      <c r="M262" s="7"/>
      <c r="N262" s="7"/>
      <c r="O262" s="132" t="s">
        <v>146</v>
      </c>
      <c r="P262" s="100" t="s">
        <v>50</v>
      </c>
      <c r="Q262" s="94"/>
      <c r="R262" s="94"/>
      <c r="S262" s="94"/>
      <c r="T262" s="94"/>
      <c r="U262" s="94"/>
      <c r="V262" s="94">
        <v>100</v>
      </c>
      <c r="W262" s="94"/>
      <c r="X262" s="94"/>
    </row>
    <row r="263" spans="1:24" s="8" customFormat="1" ht="99" customHeight="1">
      <c r="A263" s="56"/>
      <c r="B263" s="80"/>
      <c r="C263" s="83"/>
      <c r="D263" s="83"/>
      <c r="E263" s="86"/>
      <c r="F263" s="12" t="s">
        <v>16</v>
      </c>
      <c r="G263" s="7">
        <f t="shared" si="122"/>
        <v>454097.21</v>
      </c>
      <c r="H263" s="7"/>
      <c r="I263" s="7"/>
      <c r="J263" s="7"/>
      <c r="K263" s="7"/>
      <c r="L263" s="9">
        <v>454097.21</v>
      </c>
      <c r="M263" s="7"/>
      <c r="N263" s="32"/>
      <c r="O263" s="133"/>
      <c r="P263" s="101"/>
      <c r="Q263" s="95"/>
      <c r="R263" s="95"/>
      <c r="S263" s="95"/>
      <c r="T263" s="95"/>
      <c r="U263" s="95"/>
      <c r="V263" s="95"/>
      <c r="W263" s="95"/>
      <c r="X263" s="95"/>
    </row>
    <row r="264" spans="1:24" s="8" customFormat="1" ht="63.75" customHeight="1">
      <c r="A264" s="56"/>
      <c r="B264" s="81"/>
      <c r="C264" s="84"/>
      <c r="D264" s="84"/>
      <c r="E264" s="87"/>
      <c r="F264" s="12" t="s">
        <v>17</v>
      </c>
      <c r="G264" s="7"/>
      <c r="H264" s="7"/>
      <c r="I264" s="7"/>
      <c r="J264" s="7"/>
      <c r="K264" s="7"/>
      <c r="L264" s="9">
        <v>8000000</v>
      </c>
      <c r="M264" s="35"/>
      <c r="N264" s="36"/>
      <c r="O264" s="134"/>
      <c r="P264" s="102"/>
      <c r="Q264" s="96"/>
      <c r="R264" s="96"/>
      <c r="S264" s="96"/>
      <c r="T264" s="96"/>
      <c r="U264" s="96"/>
      <c r="V264" s="96"/>
      <c r="W264" s="96"/>
      <c r="X264" s="96"/>
    </row>
    <row r="265" spans="1:24" s="8" customFormat="1" ht="25.5" customHeight="1">
      <c r="A265" s="57"/>
      <c r="B265" s="79" t="s">
        <v>192</v>
      </c>
      <c r="C265" s="82">
        <v>2023</v>
      </c>
      <c r="D265" s="82">
        <v>2025</v>
      </c>
      <c r="E265" s="85" t="s">
        <v>14</v>
      </c>
      <c r="F265" s="12" t="s">
        <v>15</v>
      </c>
      <c r="G265" s="7">
        <f t="shared" ref="G265:G266" si="124">H265+I265+J265+K265+L265+M265+N265</f>
        <v>2110000</v>
      </c>
      <c r="H265" s="7"/>
      <c r="I265" s="7"/>
      <c r="J265" s="7"/>
      <c r="K265" s="7"/>
      <c r="L265" s="9">
        <f t="shared" ref="L265" si="125">L266+L267</f>
        <v>0</v>
      </c>
      <c r="M265" s="9">
        <f>M266+M267</f>
        <v>2110000</v>
      </c>
      <c r="N265" s="7"/>
      <c r="O265" s="88" t="s">
        <v>97</v>
      </c>
      <c r="P265" s="91" t="s">
        <v>124</v>
      </c>
      <c r="Q265" s="94"/>
      <c r="R265" s="94"/>
      <c r="S265" s="94"/>
      <c r="T265" s="94"/>
      <c r="U265" s="94"/>
      <c r="V265" s="94"/>
      <c r="W265" s="94">
        <v>22.3</v>
      </c>
      <c r="X265" s="94"/>
    </row>
    <row r="266" spans="1:24" s="8" customFormat="1" ht="99" customHeight="1">
      <c r="A266" s="57"/>
      <c r="B266" s="80"/>
      <c r="C266" s="83"/>
      <c r="D266" s="83"/>
      <c r="E266" s="86"/>
      <c r="F266" s="12" t="s">
        <v>16</v>
      </c>
      <c r="G266" s="7">
        <f t="shared" si="124"/>
        <v>2110000</v>
      </c>
      <c r="H266" s="7"/>
      <c r="I266" s="7"/>
      <c r="J266" s="7"/>
      <c r="K266" s="7"/>
      <c r="L266" s="9"/>
      <c r="M266" s="7">
        <v>2110000</v>
      </c>
      <c r="N266" s="32"/>
      <c r="O266" s="89"/>
      <c r="P266" s="92"/>
      <c r="Q266" s="95"/>
      <c r="R266" s="95"/>
      <c r="S266" s="95"/>
      <c r="T266" s="95"/>
      <c r="U266" s="95"/>
      <c r="V266" s="95"/>
      <c r="W266" s="95"/>
      <c r="X266" s="95"/>
    </row>
    <row r="267" spans="1:24" s="8" customFormat="1" ht="63.75" customHeight="1">
      <c r="A267" s="57"/>
      <c r="B267" s="81"/>
      <c r="C267" s="84"/>
      <c r="D267" s="84"/>
      <c r="E267" s="87"/>
      <c r="F267" s="12" t="s">
        <v>17</v>
      </c>
      <c r="G267" s="7"/>
      <c r="H267" s="7"/>
      <c r="I267" s="7"/>
      <c r="J267" s="7"/>
      <c r="K267" s="7"/>
      <c r="L267" s="9"/>
      <c r="M267" s="35"/>
      <c r="N267" s="36"/>
      <c r="O267" s="90"/>
      <c r="P267" s="93"/>
      <c r="Q267" s="96"/>
      <c r="R267" s="96"/>
      <c r="S267" s="96"/>
      <c r="T267" s="96"/>
      <c r="U267" s="96"/>
      <c r="V267" s="96"/>
      <c r="W267" s="96"/>
      <c r="X267" s="96"/>
    </row>
    <row r="268" spans="1:24" s="8" customFormat="1" ht="27.75" customHeight="1">
      <c r="A268" s="46"/>
      <c r="B268" s="103" t="s">
        <v>110</v>
      </c>
      <c r="C268" s="82">
        <v>2020</v>
      </c>
      <c r="D268" s="82">
        <v>2025</v>
      </c>
      <c r="E268" s="85" t="s">
        <v>14</v>
      </c>
      <c r="F268" s="12" t="s">
        <v>15</v>
      </c>
      <c r="G268" s="31">
        <f>H268+I268+J268+K268+L268+M268+N268</f>
        <v>198712409.09999999</v>
      </c>
      <c r="H268" s="31">
        <f>H244+H241+H238+H232+H217+H211+H208+H205+H202+H235</f>
        <v>0</v>
      </c>
      <c r="I268" s="31">
        <f>I244+I241+I238+I232+I217+I211+I208+I205+I202+I235</f>
        <v>56635880.410000004</v>
      </c>
      <c r="J268" s="31">
        <f>J244+J241+J238+J232+J217+J211+J208+J205+J202+J235+J250+J247+J253</f>
        <v>118159967.09999999</v>
      </c>
      <c r="K268" s="31">
        <f>K244+K241+K238+K232+K217+K211+K208+K205+K202+K235+K253+K256+K259</f>
        <v>4201897.08</v>
      </c>
      <c r="L268" s="64">
        <f>L244+L241+L238+L232+L217+L211+L208+L205+L202+L235+L256+L262</f>
        <v>12799408.510000002</v>
      </c>
      <c r="M268" s="31">
        <f>M244+M241+M238+M232+M217+M211+M208+M205+M202+M235+M256+M262+M265</f>
        <v>3392873</v>
      </c>
      <c r="N268" s="31">
        <f>N244+N241+N238+N232+N217+N211+N208+N205+N202+N235+N256</f>
        <v>3522383</v>
      </c>
      <c r="O268" s="123" t="s">
        <v>13</v>
      </c>
      <c r="P268" s="123" t="s">
        <v>13</v>
      </c>
      <c r="Q268" s="123" t="s">
        <v>13</v>
      </c>
      <c r="R268" s="123" t="s">
        <v>13</v>
      </c>
      <c r="S268" s="123" t="s">
        <v>13</v>
      </c>
      <c r="T268" s="123" t="s">
        <v>13</v>
      </c>
      <c r="U268" s="123" t="s">
        <v>13</v>
      </c>
      <c r="V268" s="123" t="s">
        <v>13</v>
      </c>
      <c r="W268" s="123" t="s">
        <v>13</v>
      </c>
      <c r="X268" s="123" t="s">
        <v>13</v>
      </c>
    </row>
    <row r="269" spans="1:24" s="8" customFormat="1" ht="99" customHeight="1">
      <c r="A269" s="46"/>
      <c r="B269" s="104"/>
      <c r="C269" s="83"/>
      <c r="D269" s="83"/>
      <c r="E269" s="86"/>
      <c r="F269" s="12" t="s">
        <v>16</v>
      </c>
      <c r="G269" s="31">
        <f>H269+I269+J269+K269+L269+M269+N269</f>
        <v>29151259.689999998</v>
      </c>
      <c r="H269" s="7">
        <f>H245+H242+H239+H236+H233+H218+H212+H209+H206+H203</f>
        <v>0</v>
      </c>
      <c r="I269" s="7">
        <f t="shared" ref="I269:I270" si="126">I245+I242+I239+I236+I233+I218+I212+I209+I206+I203</f>
        <v>5714474.0100000007</v>
      </c>
      <c r="J269" s="7">
        <f>J245+J242+J239+J236+J233+J218+J212+J209+J206+J203+J251+J248+J254</f>
        <v>8483554.8699999992</v>
      </c>
      <c r="K269" s="7">
        <f>K245+K242+K239+K236+K233+K218+K212+K209+K206+K203+K257+K260</f>
        <v>3238566.3</v>
      </c>
      <c r="L269" s="9">
        <f>L245+L242+L239+L233+L218+L212+L209+L206+L203+L236+L257+L263</f>
        <v>4799408.51</v>
      </c>
      <c r="M269" s="7">
        <f>M245+M242+M239+M233+M218+M212+M209+M206+M203+M236+M257+M263+M266</f>
        <v>3392873</v>
      </c>
      <c r="N269" s="7">
        <f>N245+N242+N239+N233+N218+N212+N209+N206+N203+N236+N257</f>
        <v>3522383</v>
      </c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</row>
    <row r="270" spans="1:24" s="8" customFormat="1" ht="66" customHeight="1">
      <c r="A270" s="47"/>
      <c r="B270" s="105"/>
      <c r="C270" s="84"/>
      <c r="D270" s="84"/>
      <c r="E270" s="87"/>
      <c r="F270" s="12" t="s">
        <v>17</v>
      </c>
      <c r="G270" s="31">
        <f>H270+I270+J270+K270+L270+M270+N270</f>
        <v>169561149.41</v>
      </c>
      <c r="H270" s="7">
        <f>H246+H243+H240+H237+H234+H219+H213+H210+H207+H204</f>
        <v>0</v>
      </c>
      <c r="I270" s="7">
        <f t="shared" si="126"/>
        <v>50921406.400000006</v>
      </c>
      <c r="J270" s="7">
        <f>J246+J243+J240+J237+J234+J219+J213+J210+J207+J204+J249+J252+J255</f>
        <v>109676412.23</v>
      </c>
      <c r="K270" s="7">
        <f>K246+K243+K240+K237+K234+K219+K213+K210+K207+K204+K261+K264</f>
        <v>963330.78</v>
      </c>
      <c r="L270" s="9">
        <f t="shared" ref="L270:N270" si="127">L246+L243+L240+L237+L234+L219+L213+L210+L207+L204+L261+L264</f>
        <v>8000000</v>
      </c>
      <c r="M270" s="7">
        <f t="shared" si="127"/>
        <v>0</v>
      </c>
      <c r="N270" s="7">
        <f t="shared" si="127"/>
        <v>0</v>
      </c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</row>
    <row r="271" spans="1:24" s="8" customFormat="1" ht="85.5" customHeight="1">
      <c r="A271" s="182" t="s">
        <v>111</v>
      </c>
      <c r="B271" s="183"/>
      <c r="C271" s="10">
        <v>2020</v>
      </c>
      <c r="D271" s="51">
        <v>2025</v>
      </c>
      <c r="E271" s="60" t="s">
        <v>13</v>
      </c>
      <c r="F271" s="60" t="s">
        <v>13</v>
      </c>
      <c r="G271" s="60" t="s">
        <v>13</v>
      </c>
      <c r="H271" s="61" t="s">
        <v>13</v>
      </c>
      <c r="I271" s="61" t="s">
        <v>13</v>
      </c>
      <c r="J271" s="61" t="s">
        <v>13</v>
      </c>
      <c r="K271" s="61" t="s">
        <v>13</v>
      </c>
      <c r="L271" s="62" t="s">
        <v>13</v>
      </c>
      <c r="M271" s="61" t="s">
        <v>13</v>
      </c>
      <c r="N271" s="61" t="s">
        <v>13</v>
      </c>
      <c r="O271" s="63" t="s">
        <v>13</v>
      </c>
      <c r="P271" s="63" t="s">
        <v>13</v>
      </c>
      <c r="Q271" s="63" t="s">
        <v>13</v>
      </c>
      <c r="R271" s="63" t="s">
        <v>13</v>
      </c>
      <c r="S271" s="63" t="s">
        <v>13</v>
      </c>
      <c r="T271" s="63" t="s">
        <v>13</v>
      </c>
      <c r="U271" s="63" t="s">
        <v>13</v>
      </c>
      <c r="V271" s="63" t="s">
        <v>13</v>
      </c>
      <c r="W271" s="63" t="s">
        <v>13</v>
      </c>
      <c r="X271" s="63" t="s">
        <v>13</v>
      </c>
    </row>
    <row r="272" spans="1:24" s="8" customFormat="1" ht="100.5" customHeight="1">
      <c r="A272" s="230" t="s">
        <v>183</v>
      </c>
      <c r="B272" s="231"/>
      <c r="C272" s="10">
        <v>2020</v>
      </c>
      <c r="D272" s="49">
        <v>2025</v>
      </c>
      <c r="E272" s="60" t="s">
        <v>13</v>
      </c>
      <c r="F272" s="60" t="s">
        <v>13</v>
      </c>
      <c r="G272" s="60" t="s">
        <v>13</v>
      </c>
      <c r="H272" s="61" t="s">
        <v>13</v>
      </c>
      <c r="I272" s="61" t="s">
        <v>13</v>
      </c>
      <c r="J272" s="61" t="s">
        <v>13</v>
      </c>
      <c r="K272" s="61" t="s">
        <v>13</v>
      </c>
      <c r="L272" s="62" t="s">
        <v>13</v>
      </c>
      <c r="M272" s="61" t="s">
        <v>13</v>
      </c>
      <c r="N272" s="61" t="s">
        <v>13</v>
      </c>
      <c r="O272" s="63" t="s">
        <v>13</v>
      </c>
      <c r="P272" s="63" t="s">
        <v>13</v>
      </c>
      <c r="Q272" s="63" t="s">
        <v>13</v>
      </c>
      <c r="R272" s="63" t="s">
        <v>13</v>
      </c>
      <c r="S272" s="63" t="s">
        <v>13</v>
      </c>
      <c r="T272" s="63" t="s">
        <v>13</v>
      </c>
      <c r="U272" s="63" t="s">
        <v>13</v>
      </c>
      <c r="V272" s="63" t="s">
        <v>13</v>
      </c>
      <c r="W272" s="63" t="s">
        <v>13</v>
      </c>
      <c r="X272" s="63" t="s">
        <v>13</v>
      </c>
    </row>
    <row r="273" spans="1:24" s="8" customFormat="1" ht="24" customHeight="1">
      <c r="A273" s="56"/>
      <c r="B273" s="79" t="s">
        <v>184</v>
      </c>
      <c r="C273" s="82">
        <v>2020</v>
      </c>
      <c r="D273" s="82">
        <v>2025</v>
      </c>
      <c r="E273" s="85" t="s">
        <v>14</v>
      </c>
      <c r="F273" s="11" t="s">
        <v>15</v>
      </c>
      <c r="G273" s="7">
        <f>G276</f>
        <v>0</v>
      </c>
      <c r="H273" s="7">
        <f t="shared" ref="H273:J274" si="128">H276</f>
        <v>0</v>
      </c>
      <c r="I273" s="7">
        <f t="shared" si="128"/>
        <v>0</v>
      </c>
      <c r="J273" s="7">
        <f t="shared" si="128"/>
        <v>0</v>
      </c>
      <c r="K273" s="7">
        <f>K276</f>
        <v>0</v>
      </c>
      <c r="L273" s="9"/>
      <c r="M273" s="35"/>
      <c r="N273" s="36"/>
      <c r="O273" s="123" t="s">
        <v>13</v>
      </c>
      <c r="P273" s="123" t="s">
        <v>13</v>
      </c>
      <c r="Q273" s="123" t="s">
        <v>13</v>
      </c>
      <c r="R273" s="123" t="s">
        <v>13</v>
      </c>
      <c r="S273" s="123" t="s">
        <v>13</v>
      </c>
      <c r="T273" s="123" t="s">
        <v>13</v>
      </c>
      <c r="U273" s="123" t="s">
        <v>13</v>
      </c>
      <c r="V273" s="123" t="s">
        <v>13</v>
      </c>
      <c r="W273" s="123" t="s">
        <v>13</v>
      </c>
      <c r="X273" s="123" t="s">
        <v>13</v>
      </c>
    </row>
    <row r="274" spans="1:24" s="8" customFormat="1" ht="35.25" customHeight="1">
      <c r="A274" s="56"/>
      <c r="B274" s="80"/>
      <c r="C274" s="83"/>
      <c r="D274" s="83"/>
      <c r="E274" s="86"/>
      <c r="F274" s="11" t="s">
        <v>67</v>
      </c>
      <c r="G274" s="7">
        <f>G277</f>
        <v>0</v>
      </c>
      <c r="H274" s="7">
        <f t="shared" si="128"/>
        <v>0</v>
      </c>
      <c r="I274" s="7">
        <f t="shared" si="128"/>
        <v>0</v>
      </c>
      <c r="J274" s="7">
        <f t="shared" si="128"/>
        <v>0</v>
      </c>
      <c r="K274" s="7">
        <f>K277</f>
        <v>0</v>
      </c>
      <c r="L274" s="9"/>
      <c r="M274" s="35"/>
      <c r="N274" s="36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</row>
    <row r="275" spans="1:24" s="8" customFormat="1" ht="60.75" customHeight="1">
      <c r="A275" s="56"/>
      <c r="B275" s="81"/>
      <c r="C275" s="84"/>
      <c r="D275" s="84"/>
      <c r="E275" s="87"/>
      <c r="F275" s="11" t="s">
        <v>17</v>
      </c>
      <c r="G275" s="7"/>
      <c r="H275" s="7"/>
      <c r="I275" s="7"/>
      <c r="J275" s="7"/>
      <c r="K275" s="7"/>
      <c r="L275" s="9"/>
      <c r="M275" s="35"/>
      <c r="N275" s="36"/>
      <c r="O275" s="125"/>
      <c r="P275" s="125"/>
      <c r="Q275" s="125"/>
      <c r="R275" s="125"/>
      <c r="S275" s="125"/>
      <c r="T275" s="125"/>
      <c r="U275" s="125"/>
      <c r="V275" s="125"/>
      <c r="W275" s="125"/>
      <c r="X275" s="125"/>
    </row>
    <row r="276" spans="1:24" s="8" customFormat="1" ht="28.5" customHeight="1">
      <c r="A276" s="82"/>
      <c r="B276" s="106" t="s">
        <v>84</v>
      </c>
      <c r="C276" s="82">
        <v>2020</v>
      </c>
      <c r="D276" s="82">
        <v>2025</v>
      </c>
      <c r="E276" s="85" t="s">
        <v>14</v>
      </c>
      <c r="F276" s="11" t="s">
        <v>15</v>
      </c>
      <c r="G276" s="7">
        <f>G279</f>
        <v>0</v>
      </c>
      <c r="H276" s="7">
        <f t="shared" ref="H276:J277" si="129">H279</f>
        <v>0</v>
      </c>
      <c r="I276" s="7">
        <f t="shared" si="129"/>
        <v>0</v>
      </c>
      <c r="J276" s="7">
        <f t="shared" si="129"/>
        <v>0</v>
      </c>
      <c r="K276" s="7">
        <f>K279</f>
        <v>0</v>
      </c>
      <c r="L276" s="9"/>
      <c r="M276" s="35"/>
      <c r="N276" s="36"/>
      <c r="O276" s="123" t="s">
        <v>13</v>
      </c>
      <c r="P276" s="123" t="s">
        <v>13</v>
      </c>
      <c r="Q276" s="123" t="s">
        <v>13</v>
      </c>
      <c r="R276" s="123" t="s">
        <v>13</v>
      </c>
      <c r="S276" s="123" t="s">
        <v>13</v>
      </c>
      <c r="T276" s="123" t="s">
        <v>13</v>
      </c>
      <c r="U276" s="123" t="s">
        <v>13</v>
      </c>
      <c r="V276" s="123" t="s">
        <v>13</v>
      </c>
      <c r="W276" s="123" t="s">
        <v>13</v>
      </c>
      <c r="X276" s="123" t="s">
        <v>13</v>
      </c>
    </row>
    <row r="277" spans="1:24" s="8" customFormat="1" ht="45.75" customHeight="1">
      <c r="A277" s="83"/>
      <c r="B277" s="107"/>
      <c r="C277" s="83"/>
      <c r="D277" s="83"/>
      <c r="E277" s="86"/>
      <c r="F277" s="11" t="s">
        <v>67</v>
      </c>
      <c r="G277" s="7">
        <f>G280</f>
        <v>0</v>
      </c>
      <c r="H277" s="7">
        <f t="shared" si="129"/>
        <v>0</v>
      </c>
      <c r="I277" s="7">
        <f t="shared" si="129"/>
        <v>0</v>
      </c>
      <c r="J277" s="7">
        <f t="shared" si="129"/>
        <v>0</v>
      </c>
      <c r="K277" s="7">
        <f>K280</f>
        <v>0</v>
      </c>
      <c r="L277" s="9"/>
      <c r="M277" s="35"/>
      <c r="N277" s="36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</row>
    <row r="278" spans="1:24" s="8" customFormat="1" ht="191.25" customHeight="1">
      <c r="A278" s="84"/>
      <c r="B278" s="108"/>
      <c r="C278" s="84"/>
      <c r="D278" s="84"/>
      <c r="E278" s="87"/>
      <c r="F278" s="11" t="s">
        <v>17</v>
      </c>
      <c r="G278" s="7"/>
      <c r="H278" s="7"/>
      <c r="I278" s="7"/>
      <c r="J278" s="7"/>
      <c r="K278" s="7"/>
      <c r="L278" s="9"/>
      <c r="M278" s="35"/>
      <c r="N278" s="36"/>
      <c r="O278" s="125"/>
      <c r="P278" s="125"/>
      <c r="Q278" s="125"/>
      <c r="R278" s="125"/>
      <c r="S278" s="125"/>
      <c r="T278" s="125"/>
      <c r="U278" s="125"/>
      <c r="V278" s="125"/>
      <c r="W278" s="125"/>
      <c r="X278" s="125"/>
    </row>
    <row r="279" spans="1:24" s="8" customFormat="1" ht="30.75" customHeight="1">
      <c r="A279" s="45"/>
      <c r="B279" s="120" t="s">
        <v>68</v>
      </c>
      <c r="C279" s="82">
        <v>2020</v>
      </c>
      <c r="D279" s="82">
        <v>2025</v>
      </c>
      <c r="E279" s="85" t="s">
        <v>14</v>
      </c>
      <c r="F279" s="11" t="s">
        <v>15</v>
      </c>
      <c r="G279" s="7">
        <f>H279+I279+J279+K279+L279</f>
        <v>0</v>
      </c>
      <c r="H279" s="7">
        <f t="shared" ref="H279:J279" si="130">H280</f>
        <v>0</v>
      </c>
      <c r="I279" s="7">
        <f t="shared" si="130"/>
        <v>0</v>
      </c>
      <c r="J279" s="7">
        <f t="shared" si="130"/>
        <v>0</v>
      </c>
      <c r="K279" s="7">
        <f>K280</f>
        <v>0</v>
      </c>
      <c r="L279" s="9"/>
      <c r="M279" s="35"/>
      <c r="N279" s="36"/>
      <c r="O279" s="232"/>
      <c r="P279" s="232"/>
      <c r="Q279" s="232"/>
      <c r="R279" s="232"/>
      <c r="S279" s="232"/>
      <c r="T279" s="232"/>
      <c r="U279" s="232"/>
      <c r="V279" s="232"/>
      <c r="W279" s="232"/>
      <c r="X279" s="232"/>
    </row>
    <row r="280" spans="1:24" s="8" customFormat="1" ht="43.5" customHeight="1">
      <c r="A280" s="46"/>
      <c r="B280" s="121"/>
      <c r="C280" s="83"/>
      <c r="D280" s="83"/>
      <c r="E280" s="86"/>
      <c r="F280" s="11" t="s">
        <v>67</v>
      </c>
      <c r="G280" s="7">
        <f>H280+I280+J280+K280+L280</f>
        <v>0</v>
      </c>
      <c r="H280" s="7">
        <v>0</v>
      </c>
      <c r="I280" s="7"/>
      <c r="J280" s="7"/>
      <c r="K280" s="7"/>
      <c r="L280" s="9"/>
      <c r="M280" s="35"/>
      <c r="N280" s="36"/>
      <c r="O280" s="233"/>
      <c r="P280" s="233"/>
      <c r="Q280" s="233"/>
      <c r="R280" s="233"/>
      <c r="S280" s="233"/>
      <c r="T280" s="233"/>
      <c r="U280" s="233"/>
      <c r="V280" s="233"/>
      <c r="W280" s="233"/>
      <c r="X280" s="233"/>
    </row>
    <row r="281" spans="1:24" s="8" customFormat="1" ht="61.5" customHeight="1">
      <c r="A281" s="47"/>
      <c r="B281" s="122"/>
      <c r="C281" s="84"/>
      <c r="D281" s="84"/>
      <c r="E281" s="87"/>
      <c r="F281" s="11" t="s">
        <v>17</v>
      </c>
      <c r="G281" s="7"/>
      <c r="H281" s="7"/>
      <c r="I281" s="7"/>
      <c r="J281" s="7"/>
      <c r="K281" s="7"/>
      <c r="L281" s="9"/>
      <c r="M281" s="35"/>
      <c r="N281" s="36"/>
      <c r="O281" s="234"/>
      <c r="P281" s="234"/>
      <c r="Q281" s="234"/>
      <c r="R281" s="234"/>
      <c r="S281" s="234"/>
      <c r="T281" s="234"/>
      <c r="U281" s="234"/>
      <c r="V281" s="234"/>
      <c r="W281" s="234"/>
      <c r="X281" s="234"/>
    </row>
    <row r="282" spans="1:24" s="8" customFormat="1" ht="25.5" customHeight="1">
      <c r="A282" s="56"/>
      <c r="B282" s="106" t="s">
        <v>69</v>
      </c>
      <c r="C282" s="82">
        <v>2020</v>
      </c>
      <c r="D282" s="82">
        <v>2025</v>
      </c>
      <c r="E282" s="85" t="s">
        <v>14</v>
      </c>
      <c r="F282" s="11" t="s">
        <v>15</v>
      </c>
      <c r="G282" s="7">
        <f>G285</f>
        <v>433055.12</v>
      </c>
      <c r="H282" s="7">
        <f t="shared" ref="H282:J283" si="131">H285</f>
        <v>0</v>
      </c>
      <c r="I282" s="7">
        <f t="shared" si="131"/>
        <v>76990</v>
      </c>
      <c r="J282" s="7">
        <f t="shared" si="131"/>
        <v>72998.75</v>
      </c>
      <c r="K282" s="7">
        <f>K285</f>
        <v>43066.37</v>
      </c>
      <c r="L282" s="9">
        <f>L285</f>
        <v>100000</v>
      </c>
      <c r="M282" s="7">
        <f t="shared" ref="M282:N283" si="132">M285</f>
        <v>70000</v>
      </c>
      <c r="N282" s="7">
        <f t="shared" si="132"/>
        <v>70000</v>
      </c>
      <c r="O282" s="123" t="s">
        <v>13</v>
      </c>
      <c r="P282" s="123" t="s">
        <v>13</v>
      </c>
      <c r="Q282" s="123" t="s">
        <v>13</v>
      </c>
      <c r="R282" s="123" t="s">
        <v>13</v>
      </c>
      <c r="S282" s="123" t="s">
        <v>13</v>
      </c>
      <c r="T282" s="123" t="s">
        <v>13</v>
      </c>
      <c r="U282" s="123" t="s">
        <v>13</v>
      </c>
      <c r="V282" s="123" t="s">
        <v>13</v>
      </c>
      <c r="W282" s="123" t="s">
        <v>13</v>
      </c>
      <c r="X282" s="123" t="s">
        <v>13</v>
      </c>
    </row>
    <row r="283" spans="1:24" s="8" customFormat="1" ht="39" customHeight="1">
      <c r="A283" s="56"/>
      <c r="B283" s="107"/>
      <c r="C283" s="83"/>
      <c r="D283" s="83"/>
      <c r="E283" s="86"/>
      <c r="F283" s="11" t="s">
        <v>67</v>
      </c>
      <c r="G283" s="7">
        <f>G286</f>
        <v>433055.12</v>
      </c>
      <c r="H283" s="7">
        <f t="shared" si="131"/>
        <v>0</v>
      </c>
      <c r="I283" s="7">
        <f t="shared" si="131"/>
        <v>76990</v>
      </c>
      <c r="J283" s="7">
        <f t="shared" si="131"/>
        <v>72998.75</v>
      </c>
      <c r="K283" s="7">
        <f>K286</f>
        <v>43066.37</v>
      </c>
      <c r="L283" s="9">
        <f>L286</f>
        <v>100000</v>
      </c>
      <c r="M283" s="7">
        <f t="shared" si="132"/>
        <v>70000</v>
      </c>
      <c r="N283" s="7">
        <f t="shared" si="132"/>
        <v>70000</v>
      </c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</row>
    <row r="284" spans="1:24" s="8" customFormat="1" ht="61.5" customHeight="1">
      <c r="A284" s="56"/>
      <c r="B284" s="108"/>
      <c r="C284" s="84"/>
      <c r="D284" s="84"/>
      <c r="E284" s="87"/>
      <c r="F284" s="11" t="s">
        <v>17</v>
      </c>
      <c r="G284" s="7"/>
      <c r="H284" s="7"/>
      <c r="I284" s="7"/>
      <c r="J284" s="7"/>
      <c r="K284" s="7"/>
      <c r="L284" s="9"/>
      <c r="M284" s="35"/>
      <c r="N284" s="36"/>
      <c r="O284" s="125"/>
      <c r="P284" s="125"/>
      <c r="Q284" s="125"/>
      <c r="R284" s="125"/>
      <c r="S284" s="125"/>
      <c r="T284" s="125"/>
      <c r="U284" s="125"/>
      <c r="V284" s="125"/>
      <c r="W284" s="125"/>
      <c r="X284" s="125"/>
    </row>
    <row r="285" spans="1:24" s="8" customFormat="1" ht="29.25" customHeight="1">
      <c r="A285" s="56"/>
      <c r="B285" s="106" t="s">
        <v>85</v>
      </c>
      <c r="C285" s="82">
        <v>2020</v>
      </c>
      <c r="D285" s="82">
        <v>2025</v>
      </c>
      <c r="E285" s="85" t="s">
        <v>14</v>
      </c>
      <c r="F285" s="11" t="s">
        <v>15</v>
      </c>
      <c r="G285" s="7">
        <f>G288+G291+G294</f>
        <v>433055.12</v>
      </c>
      <c r="H285" s="7">
        <f t="shared" ref="H285:J286" si="133">H288+H291+H294</f>
        <v>0</v>
      </c>
      <c r="I285" s="7">
        <f t="shared" si="133"/>
        <v>76990</v>
      </c>
      <c r="J285" s="7">
        <f t="shared" si="133"/>
        <v>72998.75</v>
      </c>
      <c r="K285" s="7">
        <f>K288+K291+K294</f>
        <v>43066.37</v>
      </c>
      <c r="L285" s="9">
        <f>L288+L291+L294</f>
        <v>100000</v>
      </c>
      <c r="M285" s="7">
        <f t="shared" ref="M285:N285" si="134">M288+M291+M294</f>
        <v>70000</v>
      </c>
      <c r="N285" s="7">
        <f t="shared" si="134"/>
        <v>70000</v>
      </c>
      <c r="O285" s="123" t="s">
        <v>13</v>
      </c>
      <c r="P285" s="123" t="s">
        <v>13</v>
      </c>
      <c r="Q285" s="123" t="s">
        <v>13</v>
      </c>
      <c r="R285" s="123" t="s">
        <v>13</v>
      </c>
      <c r="S285" s="123" t="s">
        <v>13</v>
      </c>
      <c r="T285" s="123" t="s">
        <v>13</v>
      </c>
      <c r="U285" s="123" t="s">
        <v>13</v>
      </c>
      <c r="V285" s="123" t="s">
        <v>13</v>
      </c>
      <c r="W285" s="123" t="s">
        <v>13</v>
      </c>
      <c r="X285" s="123" t="s">
        <v>13</v>
      </c>
    </row>
    <row r="286" spans="1:24" s="8" customFormat="1" ht="40.5" customHeight="1">
      <c r="A286" s="56"/>
      <c r="B286" s="107"/>
      <c r="C286" s="83"/>
      <c r="D286" s="83"/>
      <c r="E286" s="86"/>
      <c r="F286" s="11" t="s">
        <v>67</v>
      </c>
      <c r="G286" s="7">
        <f>G289+G292+G295</f>
        <v>433055.12</v>
      </c>
      <c r="H286" s="7">
        <f t="shared" si="133"/>
        <v>0</v>
      </c>
      <c r="I286" s="7">
        <f t="shared" si="133"/>
        <v>76990</v>
      </c>
      <c r="J286" s="7">
        <f t="shared" si="133"/>
        <v>72998.75</v>
      </c>
      <c r="K286" s="7">
        <f>K289+K292+K295</f>
        <v>43066.37</v>
      </c>
      <c r="L286" s="9">
        <f t="shared" ref="L286:M286" si="135">L289+L292+L295</f>
        <v>100000</v>
      </c>
      <c r="M286" s="7">
        <f t="shared" si="135"/>
        <v>70000</v>
      </c>
      <c r="N286" s="7">
        <f>N289+N292+N295</f>
        <v>70000</v>
      </c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</row>
    <row r="287" spans="1:24" s="8" customFormat="1" ht="63" customHeight="1">
      <c r="A287" s="56"/>
      <c r="B287" s="108"/>
      <c r="C287" s="84"/>
      <c r="D287" s="84"/>
      <c r="E287" s="87"/>
      <c r="F287" s="11" t="s">
        <v>17</v>
      </c>
      <c r="G287" s="7"/>
      <c r="H287" s="7"/>
      <c r="I287" s="7"/>
      <c r="J287" s="7"/>
      <c r="K287" s="7"/>
      <c r="L287" s="9"/>
      <c r="M287" s="35"/>
      <c r="N287" s="36"/>
      <c r="O287" s="125"/>
      <c r="P287" s="125"/>
      <c r="Q287" s="125"/>
      <c r="R287" s="125"/>
      <c r="S287" s="125"/>
      <c r="T287" s="125"/>
      <c r="U287" s="125"/>
      <c r="V287" s="125"/>
      <c r="W287" s="125"/>
      <c r="X287" s="125"/>
    </row>
    <row r="288" spans="1:24" s="8" customFormat="1" ht="28.5" customHeight="1">
      <c r="A288" s="56"/>
      <c r="B288" s="120" t="s">
        <v>70</v>
      </c>
      <c r="C288" s="82">
        <v>2020</v>
      </c>
      <c r="D288" s="82">
        <v>2025</v>
      </c>
      <c r="E288" s="85" t="s">
        <v>14</v>
      </c>
      <c r="F288" s="11" t="s">
        <v>15</v>
      </c>
      <c r="G288" s="7">
        <f>H288+I288+J288+K288+L288+M288+N288</f>
        <v>430215.12</v>
      </c>
      <c r="H288" s="7">
        <f t="shared" ref="H288:J288" si="136">H289</f>
        <v>0</v>
      </c>
      <c r="I288" s="7">
        <f t="shared" si="136"/>
        <v>74150</v>
      </c>
      <c r="J288" s="7">
        <f t="shared" si="136"/>
        <v>72998.75</v>
      </c>
      <c r="K288" s="7">
        <f>K289</f>
        <v>43066.37</v>
      </c>
      <c r="L288" s="9">
        <f>L289</f>
        <v>100000</v>
      </c>
      <c r="M288" s="7">
        <f>M289</f>
        <v>70000</v>
      </c>
      <c r="N288" s="7">
        <f>N289</f>
        <v>70000</v>
      </c>
      <c r="O288" s="235" t="s">
        <v>73</v>
      </c>
      <c r="P288" s="100" t="s">
        <v>50</v>
      </c>
      <c r="Q288" s="94"/>
      <c r="R288" s="44">
        <v>0</v>
      </c>
      <c r="S288" s="94">
        <v>100</v>
      </c>
      <c r="T288" s="94">
        <v>100</v>
      </c>
      <c r="U288" s="94">
        <v>100</v>
      </c>
      <c r="V288" s="94">
        <v>100</v>
      </c>
      <c r="W288" s="94">
        <v>100</v>
      </c>
      <c r="X288" s="94">
        <v>100</v>
      </c>
    </row>
    <row r="289" spans="1:24" s="8" customFormat="1" ht="44.25" customHeight="1">
      <c r="A289" s="56"/>
      <c r="B289" s="121"/>
      <c r="C289" s="83"/>
      <c r="D289" s="83"/>
      <c r="E289" s="86"/>
      <c r="F289" s="11" t="s">
        <v>67</v>
      </c>
      <c r="G289" s="7">
        <f>H289+I289+J289+K289+L289+M289+N289</f>
        <v>430215.12</v>
      </c>
      <c r="H289" s="7"/>
      <c r="I289" s="7">
        <v>74150</v>
      </c>
      <c r="J289" s="7">
        <v>72998.75</v>
      </c>
      <c r="K289" s="7">
        <v>43066.37</v>
      </c>
      <c r="L289" s="9">
        <v>100000</v>
      </c>
      <c r="M289" s="7">
        <v>70000</v>
      </c>
      <c r="N289" s="7">
        <v>70000</v>
      </c>
      <c r="O289" s="236"/>
      <c r="P289" s="101"/>
      <c r="Q289" s="95"/>
      <c r="R289" s="44"/>
      <c r="S289" s="95"/>
      <c r="T289" s="95"/>
      <c r="U289" s="95"/>
      <c r="V289" s="95"/>
      <c r="W289" s="95"/>
      <c r="X289" s="95"/>
    </row>
    <row r="290" spans="1:24" s="8" customFormat="1" ht="68.25" customHeight="1">
      <c r="A290" s="56"/>
      <c r="B290" s="122"/>
      <c r="C290" s="84"/>
      <c r="D290" s="84"/>
      <c r="E290" s="87"/>
      <c r="F290" s="11" t="s">
        <v>17</v>
      </c>
      <c r="G290" s="7">
        <f>H290+I290+J290+K290+L290</f>
        <v>0</v>
      </c>
      <c r="H290" s="7"/>
      <c r="I290" s="7"/>
      <c r="J290" s="7"/>
      <c r="K290" s="7"/>
      <c r="L290" s="9"/>
      <c r="M290" s="35"/>
      <c r="N290" s="36"/>
      <c r="O290" s="237"/>
      <c r="P290" s="102"/>
      <c r="Q290" s="96"/>
      <c r="R290" s="44"/>
      <c r="S290" s="96"/>
      <c r="T290" s="96"/>
      <c r="U290" s="96"/>
      <c r="V290" s="96"/>
      <c r="W290" s="96"/>
      <c r="X290" s="96"/>
    </row>
    <row r="291" spans="1:24" s="8" customFormat="1" ht="26.25" customHeight="1">
      <c r="A291" s="56"/>
      <c r="B291" s="120" t="s">
        <v>71</v>
      </c>
      <c r="C291" s="82">
        <v>2020</v>
      </c>
      <c r="D291" s="82">
        <v>2025</v>
      </c>
      <c r="E291" s="85" t="s">
        <v>14</v>
      </c>
      <c r="F291" s="11" t="s">
        <v>15</v>
      </c>
      <c r="G291" s="7">
        <f>H291+I291+J291+K291+L291+M291+N291</f>
        <v>2840</v>
      </c>
      <c r="H291" s="7">
        <f t="shared" ref="H291:J291" si="137">H292</f>
        <v>0</v>
      </c>
      <c r="I291" s="7">
        <f t="shared" si="137"/>
        <v>2840</v>
      </c>
      <c r="J291" s="7">
        <f t="shared" si="137"/>
        <v>0</v>
      </c>
      <c r="K291" s="7">
        <f>K292</f>
        <v>0</v>
      </c>
      <c r="L291" s="9">
        <f>L292</f>
        <v>0</v>
      </c>
      <c r="M291" s="7">
        <f t="shared" ref="M291:N291" si="138">M292</f>
        <v>0</v>
      </c>
      <c r="N291" s="7">
        <f t="shared" si="138"/>
        <v>0</v>
      </c>
      <c r="O291" s="235" t="s">
        <v>86</v>
      </c>
      <c r="P291" s="100" t="s">
        <v>50</v>
      </c>
      <c r="Q291" s="94"/>
      <c r="R291" s="44">
        <v>0</v>
      </c>
      <c r="S291" s="94">
        <v>100</v>
      </c>
      <c r="T291" s="94">
        <v>100</v>
      </c>
      <c r="U291" s="94"/>
      <c r="V291" s="109"/>
      <c r="W291" s="109"/>
      <c r="X291" s="109"/>
    </row>
    <row r="292" spans="1:24" s="8" customFormat="1" ht="45" customHeight="1">
      <c r="A292" s="56"/>
      <c r="B292" s="121"/>
      <c r="C292" s="83"/>
      <c r="D292" s="83"/>
      <c r="E292" s="86"/>
      <c r="F292" s="11" t="s">
        <v>67</v>
      </c>
      <c r="G292" s="7">
        <f>H292+I292+J292+K292+L292+M292+N292</f>
        <v>2840</v>
      </c>
      <c r="H292" s="7"/>
      <c r="I292" s="7">
        <v>2840</v>
      </c>
      <c r="J292" s="7">
        <v>0</v>
      </c>
      <c r="K292" s="7">
        <v>0</v>
      </c>
      <c r="L292" s="9">
        <v>0</v>
      </c>
      <c r="M292" s="7">
        <v>0</v>
      </c>
      <c r="N292" s="7">
        <v>0</v>
      </c>
      <c r="O292" s="236"/>
      <c r="P292" s="101"/>
      <c r="Q292" s="95"/>
      <c r="R292" s="44"/>
      <c r="S292" s="95"/>
      <c r="T292" s="95"/>
      <c r="U292" s="95"/>
      <c r="V292" s="110"/>
      <c r="W292" s="110"/>
      <c r="X292" s="110"/>
    </row>
    <row r="293" spans="1:24" s="8" customFormat="1" ht="65.25" customHeight="1">
      <c r="A293" s="56"/>
      <c r="B293" s="122"/>
      <c r="C293" s="84"/>
      <c r="D293" s="84"/>
      <c r="E293" s="87"/>
      <c r="F293" s="11" t="s">
        <v>17</v>
      </c>
      <c r="G293" s="7">
        <f t="shared" ref="G293:G296" si="139">H293+I293+J293+K293+L293</f>
        <v>0</v>
      </c>
      <c r="H293" s="7"/>
      <c r="I293" s="7"/>
      <c r="J293" s="7"/>
      <c r="K293" s="7"/>
      <c r="L293" s="9"/>
      <c r="M293" s="35"/>
      <c r="N293" s="36"/>
      <c r="O293" s="237"/>
      <c r="P293" s="102"/>
      <c r="Q293" s="96"/>
      <c r="R293" s="44"/>
      <c r="S293" s="96"/>
      <c r="T293" s="96"/>
      <c r="U293" s="96"/>
      <c r="V293" s="111"/>
      <c r="W293" s="111"/>
      <c r="X293" s="111"/>
    </row>
    <row r="294" spans="1:24" s="8" customFormat="1" ht="24" customHeight="1">
      <c r="A294" s="56"/>
      <c r="B294" s="120" t="s">
        <v>133</v>
      </c>
      <c r="C294" s="82">
        <v>2020</v>
      </c>
      <c r="D294" s="82">
        <v>2025</v>
      </c>
      <c r="E294" s="85" t="s">
        <v>14</v>
      </c>
      <c r="F294" s="11" t="s">
        <v>15</v>
      </c>
      <c r="G294" s="7">
        <f t="shared" si="139"/>
        <v>0</v>
      </c>
      <c r="H294" s="7">
        <f t="shared" ref="H294:J294" si="140">H295</f>
        <v>0</v>
      </c>
      <c r="I294" s="7">
        <f t="shared" si="140"/>
        <v>0</v>
      </c>
      <c r="J294" s="7">
        <f t="shared" si="140"/>
        <v>0</v>
      </c>
      <c r="K294" s="7">
        <f>K295</f>
        <v>0</v>
      </c>
      <c r="L294" s="9"/>
      <c r="M294" s="35"/>
      <c r="N294" s="35"/>
      <c r="O294" s="123" t="s">
        <v>13</v>
      </c>
      <c r="P294" s="123" t="s">
        <v>13</v>
      </c>
      <c r="Q294" s="123" t="s">
        <v>13</v>
      </c>
      <c r="R294" s="123" t="s">
        <v>13</v>
      </c>
      <c r="S294" s="123" t="s">
        <v>13</v>
      </c>
      <c r="T294" s="123" t="s">
        <v>13</v>
      </c>
      <c r="U294" s="123" t="s">
        <v>13</v>
      </c>
      <c r="V294" s="123" t="s">
        <v>13</v>
      </c>
      <c r="W294" s="123" t="s">
        <v>13</v>
      </c>
      <c r="X294" s="123" t="s">
        <v>13</v>
      </c>
    </row>
    <row r="295" spans="1:24" s="8" customFormat="1" ht="45" customHeight="1">
      <c r="A295" s="56"/>
      <c r="B295" s="121"/>
      <c r="C295" s="83"/>
      <c r="D295" s="83"/>
      <c r="E295" s="86"/>
      <c r="F295" s="11" t="s">
        <v>67</v>
      </c>
      <c r="G295" s="7">
        <f t="shared" si="139"/>
        <v>0</v>
      </c>
      <c r="H295" s="7">
        <v>0</v>
      </c>
      <c r="I295" s="7">
        <v>0</v>
      </c>
      <c r="J295" s="7">
        <v>0</v>
      </c>
      <c r="K295" s="7">
        <v>0</v>
      </c>
      <c r="L295" s="9"/>
      <c r="M295" s="35"/>
      <c r="N295" s="35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</row>
    <row r="296" spans="1:24" s="8" customFormat="1" ht="66" customHeight="1">
      <c r="A296" s="56"/>
      <c r="B296" s="122"/>
      <c r="C296" s="84"/>
      <c r="D296" s="84"/>
      <c r="E296" s="87"/>
      <c r="F296" s="11" t="s">
        <v>17</v>
      </c>
      <c r="G296" s="7">
        <f t="shared" si="139"/>
        <v>0</v>
      </c>
      <c r="H296" s="7"/>
      <c r="I296" s="7"/>
      <c r="J296" s="7"/>
      <c r="K296" s="7"/>
      <c r="L296" s="9"/>
      <c r="M296" s="35"/>
      <c r="N296" s="35"/>
      <c r="O296" s="125"/>
      <c r="P296" s="125"/>
      <c r="Q296" s="125"/>
      <c r="R296" s="125"/>
      <c r="S296" s="125"/>
      <c r="T296" s="125"/>
      <c r="U296" s="125"/>
      <c r="V296" s="125"/>
      <c r="W296" s="125"/>
      <c r="X296" s="125"/>
    </row>
    <row r="297" spans="1:24" s="8" customFormat="1" ht="28.5" customHeight="1">
      <c r="A297" s="56"/>
      <c r="B297" s="103" t="s">
        <v>112</v>
      </c>
      <c r="C297" s="82">
        <v>2020</v>
      </c>
      <c r="D297" s="82">
        <v>2025</v>
      </c>
      <c r="E297" s="85" t="s">
        <v>14</v>
      </c>
      <c r="F297" s="12" t="s">
        <v>15</v>
      </c>
      <c r="G297" s="31">
        <f>G273+G282</f>
        <v>433055.12</v>
      </c>
      <c r="H297" s="31">
        <f t="shared" ref="H297:J298" si="141">H273+H282</f>
        <v>0</v>
      </c>
      <c r="I297" s="31">
        <f t="shared" si="141"/>
        <v>76990</v>
      </c>
      <c r="J297" s="31">
        <f t="shared" si="141"/>
        <v>72998.75</v>
      </c>
      <c r="K297" s="31">
        <f>K273+K282</f>
        <v>43066.37</v>
      </c>
      <c r="L297" s="64">
        <f t="shared" ref="L297:N298" si="142">L273+L282</f>
        <v>100000</v>
      </c>
      <c r="M297" s="31">
        <f t="shared" si="142"/>
        <v>70000</v>
      </c>
      <c r="N297" s="31">
        <f t="shared" si="142"/>
        <v>70000</v>
      </c>
      <c r="O297" s="123" t="s">
        <v>13</v>
      </c>
      <c r="P297" s="123" t="s">
        <v>13</v>
      </c>
      <c r="Q297" s="123" t="s">
        <v>13</v>
      </c>
      <c r="R297" s="123" t="s">
        <v>13</v>
      </c>
      <c r="S297" s="123" t="s">
        <v>13</v>
      </c>
      <c r="T297" s="123" t="s">
        <v>13</v>
      </c>
      <c r="U297" s="123" t="s">
        <v>13</v>
      </c>
      <c r="V297" s="123" t="s">
        <v>13</v>
      </c>
      <c r="W297" s="123" t="s">
        <v>13</v>
      </c>
      <c r="X297" s="123" t="s">
        <v>13</v>
      </c>
    </row>
    <row r="298" spans="1:24" s="8" customFormat="1" ht="43.5" customHeight="1">
      <c r="A298" s="56"/>
      <c r="B298" s="104"/>
      <c r="C298" s="83"/>
      <c r="D298" s="83"/>
      <c r="E298" s="86"/>
      <c r="F298" s="12" t="s">
        <v>67</v>
      </c>
      <c r="G298" s="7">
        <f>G274+G283</f>
        <v>433055.12</v>
      </c>
      <c r="H298" s="7">
        <f t="shared" si="141"/>
        <v>0</v>
      </c>
      <c r="I298" s="7">
        <f t="shared" si="141"/>
        <v>76990</v>
      </c>
      <c r="J298" s="7">
        <f t="shared" si="141"/>
        <v>72998.75</v>
      </c>
      <c r="K298" s="7">
        <f>K274+K283</f>
        <v>43066.37</v>
      </c>
      <c r="L298" s="9">
        <f t="shared" si="142"/>
        <v>100000</v>
      </c>
      <c r="M298" s="7">
        <f t="shared" si="142"/>
        <v>70000</v>
      </c>
      <c r="N298" s="7">
        <f t="shared" si="142"/>
        <v>70000</v>
      </c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</row>
    <row r="299" spans="1:24" s="8" customFormat="1" ht="66.75" customHeight="1">
      <c r="A299" s="56"/>
      <c r="B299" s="105"/>
      <c r="C299" s="84"/>
      <c r="D299" s="84"/>
      <c r="E299" s="87"/>
      <c r="F299" s="12" t="s">
        <v>17</v>
      </c>
      <c r="G299" s="7"/>
      <c r="H299" s="7"/>
      <c r="I299" s="7"/>
      <c r="J299" s="7"/>
      <c r="K299" s="7"/>
      <c r="L299" s="9"/>
      <c r="M299" s="35"/>
      <c r="N299" s="36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</row>
    <row r="300" spans="1:24" s="8" customFormat="1" ht="168.75" customHeight="1">
      <c r="A300" s="182" t="s">
        <v>113</v>
      </c>
      <c r="B300" s="183"/>
      <c r="C300" s="10">
        <v>2020</v>
      </c>
      <c r="D300" s="51">
        <v>2025</v>
      </c>
      <c r="E300" s="60" t="s">
        <v>13</v>
      </c>
      <c r="F300" s="60" t="s">
        <v>13</v>
      </c>
      <c r="G300" s="60" t="s">
        <v>13</v>
      </c>
      <c r="H300" s="61" t="s">
        <v>13</v>
      </c>
      <c r="I300" s="61" t="s">
        <v>13</v>
      </c>
      <c r="J300" s="61" t="s">
        <v>13</v>
      </c>
      <c r="K300" s="61" t="s">
        <v>13</v>
      </c>
      <c r="L300" s="62" t="s">
        <v>13</v>
      </c>
      <c r="M300" s="61" t="s">
        <v>13</v>
      </c>
      <c r="N300" s="61" t="s">
        <v>13</v>
      </c>
      <c r="O300" s="63" t="s">
        <v>13</v>
      </c>
      <c r="P300" s="63" t="s">
        <v>13</v>
      </c>
      <c r="Q300" s="63" t="s">
        <v>13</v>
      </c>
      <c r="R300" s="63" t="s">
        <v>13</v>
      </c>
      <c r="S300" s="63" t="s">
        <v>13</v>
      </c>
      <c r="T300" s="63" t="s">
        <v>13</v>
      </c>
      <c r="U300" s="63" t="s">
        <v>13</v>
      </c>
      <c r="V300" s="63" t="s">
        <v>13</v>
      </c>
      <c r="W300" s="63" t="s">
        <v>13</v>
      </c>
      <c r="X300" s="63" t="s">
        <v>13</v>
      </c>
    </row>
    <row r="301" spans="1:24" s="8" customFormat="1" ht="124.5" customHeight="1">
      <c r="A301" s="182" t="s">
        <v>185</v>
      </c>
      <c r="B301" s="183"/>
      <c r="C301" s="10">
        <v>2020</v>
      </c>
      <c r="D301" s="49">
        <v>2025</v>
      </c>
      <c r="E301" s="60" t="s">
        <v>13</v>
      </c>
      <c r="F301" s="60" t="s">
        <v>13</v>
      </c>
      <c r="G301" s="60" t="s">
        <v>13</v>
      </c>
      <c r="H301" s="61" t="s">
        <v>13</v>
      </c>
      <c r="I301" s="61" t="s">
        <v>13</v>
      </c>
      <c r="J301" s="61" t="s">
        <v>13</v>
      </c>
      <c r="K301" s="61" t="s">
        <v>13</v>
      </c>
      <c r="L301" s="62" t="s">
        <v>13</v>
      </c>
      <c r="M301" s="61" t="s">
        <v>13</v>
      </c>
      <c r="N301" s="61" t="s">
        <v>13</v>
      </c>
      <c r="O301" s="63" t="s">
        <v>13</v>
      </c>
      <c r="P301" s="63" t="s">
        <v>13</v>
      </c>
      <c r="Q301" s="63" t="s">
        <v>13</v>
      </c>
      <c r="R301" s="63" t="s">
        <v>13</v>
      </c>
      <c r="S301" s="63" t="s">
        <v>13</v>
      </c>
      <c r="T301" s="63" t="s">
        <v>13</v>
      </c>
      <c r="U301" s="63" t="s">
        <v>13</v>
      </c>
      <c r="V301" s="63" t="s">
        <v>13</v>
      </c>
      <c r="W301" s="63" t="s">
        <v>13</v>
      </c>
      <c r="X301" s="63" t="s">
        <v>13</v>
      </c>
    </row>
    <row r="302" spans="1:24" s="8" customFormat="1" ht="28.5" customHeight="1">
      <c r="A302" s="56"/>
      <c r="B302" s="120" t="s">
        <v>186</v>
      </c>
      <c r="C302" s="82">
        <v>2020</v>
      </c>
      <c r="D302" s="82">
        <v>2025</v>
      </c>
      <c r="E302" s="238" t="s">
        <v>14</v>
      </c>
      <c r="F302" s="11" t="s">
        <v>15</v>
      </c>
      <c r="G302" s="7"/>
      <c r="H302" s="7"/>
      <c r="I302" s="7"/>
      <c r="J302" s="7"/>
      <c r="K302" s="7"/>
      <c r="L302" s="9"/>
      <c r="M302" s="35"/>
      <c r="N302" s="36"/>
      <c r="O302" s="123" t="s">
        <v>13</v>
      </c>
      <c r="P302" s="123" t="s">
        <v>13</v>
      </c>
      <c r="Q302" s="123" t="s">
        <v>13</v>
      </c>
      <c r="R302" s="123" t="s">
        <v>13</v>
      </c>
      <c r="S302" s="123" t="s">
        <v>13</v>
      </c>
      <c r="T302" s="123" t="s">
        <v>13</v>
      </c>
      <c r="U302" s="123" t="s">
        <v>13</v>
      </c>
      <c r="V302" s="123" t="s">
        <v>13</v>
      </c>
      <c r="W302" s="123" t="s">
        <v>13</v>
      </c>
      <c r="X302" s="123" t="s">
        <v>13</v>
      </c>
    </row>
    <row r="303" spans="1:24" s="8" customFormat="1" ht="57.75" customHeight="1">
      <c r="A303" s="56"/>
      <c r="B303" s="121"/>
      <c r="C303" s="83"/>
      <c r="D303" s="83"/>
      <c r="E303" s="239"/>
      <c r="F303" s="11" t="s">
        <v>67</v>
      </c>
      <c r="G303" s="7"/>
      <c r="H303" s="7"/>
      <c r="I303" s="7"/>
      <c r="J303" s="7"/>
      <c r="K303" s="7"/>
      <c r="L303" s="9"/>
      <c r="M303" s="35"/>
      <c r="N303" s="36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</row>
    <row r="304" spans="1:24" s="8" customFormat="1" ht="99.75" customHeight="1">
      <c r="A304" s="56"/>
      <c r="B304" s="122"/>
      <c r="C304" s="84"/>
      <c r="D304" s="84"/>
      <c r="E304" s="240"/>
      <c r="F304" s="11" t="s">
        <v>87</v>
      </c>
      <c r="G304" s="7"/>
      <c r="H304" s="7"/>
      <c r="I304" s="7"/>
      <c r="J304" s="7"/>
      <c r="K304" s="7"/>
      <c r="L304" s="9"/>
      <c r="M304" s="35"/>
      <c r="N304" s="36"/>
      <c r="O304" s="125"/>
      <c r="P304" s="125"/>
      <c r="Q304" s="125"/>
      <c r="R304" s="125"/>
      <c r="S304" s="125"/>
      <c r="T304" s="125"/>
      <c r="U304" s="125"/>
      <c r="V304" s="125"/>
      <c r="W304" s="125"/>
      <c r="X304" s="125"/>
    </row>
    <row r="305" spans="1:24" s="8" customFormat="1" ht="57" customHeight="1">
      <c r="A305" s="56"/>
      <c r="B305" s="120" t="s">
        <v>121</v>
      </c>
      <c r="C305" s="82">
        <v>2020</v>
      </c>
      <c r="D305" s="82">
        <v>2025</v>
      </c>
      <c r="E305" s="238" t="s">
        <v>14</v>
      </c>
      <c r="F305" s="11" t="s">
        <v>15</v>
      </c>
      <c r="G305" s="7">
        <f t="shared" ref="G305:G312" si="143">H305+I305+J305+K305</f>
        <v>302140</v>
      </c>
      <c r="H305" s="7">
        <v>0</v>
      </c>
      <c r="I305" s="7">
        <f>I306+I307+I308</f>
        <v>302140</v>
      </c>
      <c r="J305" s="7"/>
      <c r="K305" s="7"/>
      <c r="L305" s="9"/>
      <c r="M305" s="35"/>
      <c r="N305" s="36"/>
      <c r="O305" s="30" t="s">
        <v>88</v>
      </c>
      <c r="P305" s="24" t="s">
        <v>57</v>
      </c>
      <c r="Q305" s="18"/>
      <c r="R305" s="18"/>
      <c r="S305" s="6">
        <v>1</v>
      </c>
      <c r="T305" s="6"/>
      <c r="U305" s="6"/>
      <c r="V305" s="6"/>
      <c r="W305" s="19"/>
      <c r="X305" s="19"/>
    </row>
    <row r="306" spans="1:24" s="8" customFormat="1" ht="129" customHeight="1">
      <c r="A306" s="56"/>
      <c r="B306" s="121"/>
      <c r="C306" s="83"/>
      <c r="D306" s="83"/>
      <c r="E306" s="239"/>
      <c r="F306" s="11" t="s">
        <v>67</v>
      </c>
      <c r="G306" s="7">
        <f t="shared" si="143"/>
        <v>30000</v>
      </c>
      <c r="H306" s="7"/>
      <c r="I306" s="7">
        <v>30000</v>
      </c>
      <c r="J306" s="7"/>
      <c r="K306" s="7"/>
      <c r="L306" s="9"/>
      <c r="M306" s="35"/>
      <c r="N306" s="36"/>
      <c r="O306" s="30" t="s">
        <v>90</v>
      </c>
      <c r="P306" s="24" t="s">
        <v>57</v>
      </c>
      <c r="Q306" s="18"/>
      <c r="R306" s="18"/>
      <c r="S306" s="6">
        <v>1</v>
      </c>
      <c r="T306" s="6"/>
      <c r="U306" s="6"/>
      <c r="V306" s="6"/>
      <c r="W306" s="19"/>
      <c r="X306" s="19"/>
    </row>
    <row r="307" spans="1:24" s="8" customFormat="1" ht="139.5" customHeight="1">
      <c r="A307" s="56"/>
      <c r="B307" s="121"/>
      <c r="C307" s="83"/>
      <c r="D307" s="83"/>
      <c r="E307" s="240"/>
      <c r="F307" s="11" t="s">
        <v>123</v>
      </c>
      <c r="G307" s="7">
        <f t="shared" si="143"/>
        <v>122140</v>
      </c>
      <c r="H307" s="7"/>
      <c r="I307" s="7">
        <v>122140</v>
      </c>
      <c r="J307" s="7"/>
      <c r="K307" s="7"/>
      <c r="L307" s="9"/>
      <c r="M307" s="35"/>
      <c r="N307" s="36"/>
      <c r="O307" s="30" t="s">
        <v>89</v>
      </c>
      <c r="P307" s="6" t="s">
        <v>50</v>
      </c>
      <c r="Q307" s="18"/>
      <c r="R307" s="18"/>
      <c r="S307" s="6">
        <v>60</v>
      </c>
      <c r="T307" s="6"/>
      <c r="U307" s="6"/>
      <c r="V307" s="6"/>
      <c r="W307" s="19"/>
      <c r="X307" s="19"/>
    </row>
    <row r="308" spans="1:24" s="8" customFormat="1" ht="88.5" customHeight="1">
      <c r="A308" s="56"/>
      <c r="B308" s="122"/>
      <c r="C308" s="84"/>
      <c r="D308" s="84"/>
      <c r="E308" s="75"/>
      <c r="F308" s="11" t="s">
        <v>122</v>
      </c>
      <c r="G308" s="7">
        <f t="shared" si="143"/>
        <v>150000</v>
      </c>
      <c r="H308" s="7"/>
      <c r="I308" s="7">
        <v>150000</v>
      </c>
      <c r="J308" s="7"/>
      <c r="K308" s="7"/>
      <c r="L308" s="9"/>
      <c r="M308" s="35"/>
      <c r="N308" s="36"/>
      <c r="O308" s="30"/>
      <c r="P308" s="6"/>
      <c r="Q308" s="18"/>
      <c r="R308" s="18"/>
      <c r="S308" s="6"/>
      <c r="T308" s="6"/>
      <c r="U308" s="6"/>
      <c r="V308" s="6"/>
      <c r="W308" s="19"/>
      <c r="X308" s="19"/>
    </row>
    <row r="309" spans="1:24" s="8" customFormat="1" ht="51.75" customHeight="1">
      <c r="A309" s="56"/>
      <c r="B309" s="254" t="s">
        <v>72</v>
      </c>
      <c r="C309" s="257">
        <v>2020</v>
      </c>
      <c r="D309" s="82">
        <v>2025</v>
      </c>
      <c r="E309" s="251" t="s">
        <v>14</v>
      </c>
      <c r="F309" s="12" t="s">
        <v>15</v>
      </c>
      <c r="G309" s="7">
        <f t="shared" si="143"/>
        <v>302140</v>
      </c>
      <c r="H309" s="7"/>
      <c r="I309" s="7">
        <f>I305</f>
        <v>302140</v>
      </c>
      <c r="J309" s="7"/>
      <c r="K309" s="7"/>
      <c r="L309" s="9"/>
      <c r="M309" s="35"/>
      <c r="N309" s="36"/>
      <c r="O309" s="123" t="s">
        <v>13</v>
      </c>
      <c r="P309" s="123" t="s">
        <v>13</v>
      </c>
      <c r="Q309" s="123" t="s">
        <v>13</v>
      </c>
      <c r="R309" s="123" t="s">
        <v>13</v>
      </c>
      <c r="S309" s="123" t="s">
        <v>13</v>
      </c>
      <c r="T309" s="123" t="s">
        <v>13</v>
      </c>
      <c r="U309" s="123" t="s">
        <v>13</v>
      </c>
      <c r="V309" s="123" t="s">
        <v>13</v>
      </c>
      <c r="W309" s="123" t="s">
        <v>13</v>
      </c>
      <c r="X309" s="123" t="s">
        <v>13</v>
      </c>
    </row>
    <row r="310" spans="1:24" s="8" customFormat="1" ht="50.25" customHeight="1">
      <c r="A310" s="56"/>
      <c r="B310" s="255"/>
      <c r="C310" s="258"/>
      <c r="D310" s="83"/>
      <c r="E310" s="252"/>
      <c r="F310" s="12" t="s">
        <v>67</v>
      </c>
      <c r="G310" s="7">
        <f t="shared" si="143"/>
        <v>30000</v>
      </c>
      <c r="H310" s="7"/>
      <c r="I310" s="7">
        <f>I306</f>
        <v>30000</v>
      </c>
      <c r="J310" s="7"/>
      <c r="K310" s="7"/>
      <c r="L310" s="9"/>
      <c r="M310" s="35"/>
      <c r="N310" s="36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</row>
    <row r="311" spans="1:24" s="8" customFormat="1" ht="52.5" customHeight="1">
      <c r="A311" s="56"/>
      <c r="B311" s="255"/>
      <c r="C311" s="258"/>
      <c r="D311" s="83"/>
      <c r="E311" s="252"/>
      <c r="F311" s="12" t="s">
        <v>87</v>
      </c>
      <c r="G311" s="7">
        <f t="shared" si="143"/>
        <v>122140</v>
      </c>
      <c r="H311" s="7"/>
      <c r="I311" s="7">
        <f>I307</f>
        <v>122140</v>
      </c>
      <c r="J311" s="7"/>
      <c r="K311" s="7"/>
      <c r="L311" s="9"/>
      <c r="M311" s="35"/>
      <c r="N311" s="36"/>
      <c r="O311" s="124"/>
      <c r="P311" s="124"/>
      <c r="Q311" s="124"/>
      <c r="R311" s="125"/>
      <c r="S311" s="124"/>
      <c r="T311" s="124"/>
      <c r="U311" s="124"/>
      <c r="V311" s="124"/>
      <c r="W311" s="124"/>
      <c r="X311" s="124"/>
    </row>
    <row r="312" spans="1:24" s="8" customFormat="1" ht="52.5" customHeight="1">
      <c r="A312" s="56"/>
      <c r="B312" s="256"/>
      <c r="C312" s="259"/>
      <c r="D312" s="84"/>
      <c r="E312" s="253"/>
      <c r="F312" s="12" t="s">
        <v>122</v>
      </c>
      <c r="G312" s="7">
        <f t="shared" si="143"/>
        <v>150000</v>
      </c>
      <c r="H312" s="7"/>
      <c r="I312" s="7">
        <f>I308</f>
        <v>150000</v>
      </c>
      <c r="J312" s="7"/>
      <c r="K312" s="7"/>
      <c r="L312" s="9"/>
      <c r="M312" s="35"/>
      <c r="N312" s="36"/>
      <c r="O312" s="125"/>
      <c r="P312" s="125"/>
      <c r="Q312" s="125"/>
      <c r="R312" s="76"/>
      <c r="S312" s="125"/>
      <c r="T312" s="125"/>
      <c r="U312" s="125"/>
      <c r="V312" s="125"/>
      <c r="W312" s="125"/>
      <c r="X312" s="125"/>
    </row>
    <row r="313" spans="1:24" ht="27" customHeight="1">
      <c r="A313" s="242" t="s">
        <v>189</v>
      </c>
      <c r="B313" s="243"/>
      <c r="C313" s="243"/>
      <c r="D313" s="243"/>
      <c r="E313" s="244"/>
      <c r="F313" s="11" t="s">
        <v>15</v>
      </c>
      <c r="G313" s="31">
        <f>G28+G66+G177+G191+G268+G297+G309</f>
        <v>339239744.98000002</v>
      </c>
      <c r="H313" s="31">
        <f>H28+H66+H177+H191+H268+H297</f>
        <v>0</v>
      </c>
      <c r="I313" s="31">
        <f>I28+I66+I177+I191+I268+I297+I309</f>
        <v>76802730.159999996</v>
      </c>
      <c r="J313" s="31">
        <f>J28+J66+J177+J191+J268+J297+J307</f>
        <v>141668982.43000001</v>
      </c>
      <c r="K313" s="31">
        <f>K28+K66+K177+K191+K268+K297+K307</f>
        <v>29711108.559999999</v>
      </c>
      <c r="L313" s="64">
        <f>L28+L66+L177+L191+L268+L297+L307</f>
        <v>40101519.990000002</v>
      </c>
      <c r="M313" s="31">
        <f>M28+M66+M177+M191+M268+M297+M307</f>
        <v>25045713.080000002</v>
      </c>
      <c r="N313" s="31">
        <f>N28+N66+N177+N191+N268+N297+N307</f>
        <v>26144936.079999998</v>
      </c>
      <c r="O313" s="123" t="s">
        <v>13</v>
      </c>
      <c r="P313" s="123" t="s">
        <v>13</v>
      </c>
      <c r="Q313" s="123" t="s">
        <v>13</v>
      </c>
      <c r="R313" s="123" t="s">
        <v>13</v>
      </c>
      <c r="S313" s="123" t="s">
        <v>13</v>
      </c>
      <c r="T313" s="123" t="s">
        <v>13</v>
      </c>
      <c r="U313" s="123" t="s">
        <v>13</v>
      </c>
      <c r="V313" s="123" t="s">
        <v>13</v>
      </c>
      <c r="W313" s="123" t="s">
        <v>13</v>
      </c>
      <c r="X313" s="123" t="s">
        <v>13</v>
      </c>
    </row>
    <row r="314" spans="1:24" ht="101.25" customHeight="1">
      <c r="A314" s="245"/>
      <c r="B314" s="246"/>
      <c r="C314" s="246"/>
      <c r="D314" s="246"/>
      <c r="E314" s="247"/>
      <c r="F314" s="11" t="s">
        <v>16</v>
      </c>
      <c r="G314" s="7">
        <f>G29+G67+G178+G192+G269+G298+G310</f>
        <v>156372924.18000001</v>
      </c>
      <c r="H314" s="7">
        <f>H29+H67+H178+H192+H269+H298+H306+H310</f>
        <v>0</v>
      </c>
      <c r="I314" s="7">
        <f>I29+I67+I178+I192+I269+I298+I310</f>
        <v>22628533.949999999</v>
      </c>
      <c r="J314" s="7">
        <f>J29+J67+J178+J192+J269+J298+J306+J310</f>
        <v>30264352.270000003</v>
      </c>
      <c r="K314" s="7">
        <f>K29+K67+K178+K192+K269+K298+K306+K310</f>
        <v>24522797.610000003</v>
      </c>
      <c r="L314" s="9">
        <f>L29+L67+L178+L192+L269+L298+L306+L310</f>
        <v>29344624.189999998</v>
      </c>
      <c r="M314" s="7">
        <f>M29+M67+M178+M192+M269+M298+M306+M310</f>
        <v>24280628.080000002</v>
      </c>
      <c r="N314" s="7">
        <f>N29+N67+N178+N192+N269+N298+N306+N310</f>
        <v>25351988.079999998</v>
      </c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</row>
    <row r="315" spans="1:24" ht="70.5" customHeight="1">
      <c r="A315" s="245"/>
      <c r="B315" s="246"/>
      <c r="C315" s="246"/>
      <c r="D315" s="246"/>
      <c r="E315" s="247"/>
      <c r="F315" s="11" t="s">
        <v>17</v>
      </c>
      <c r="G315" s="4">
        <f t="shared" ref="G315:N315" si="144">G30+G68+G179+G193+G270</f>
        <v>180632469.18000001</v>
      </c>
      <c r="H315" s="7">
        <f t="shared" si="144"/>
        <v>0</v>
      </c>
      <c r="I315" s="4">
        <f t="shared" si="144"/>
        <v>53902056.210000008</v>
      </c>
      <c r="J315" s="4">
        <f t="shared" si="144"/>
        <v>111404630.16000001</v>
      </c>
      <c r="K315" s="7">
        <f t="shared" si="144"/>
        <v>5188310.95</v>
      </c>
      <c r="L315" s="9">
        <f t="shared" si="144"/>
        <v>10756895.800000001</v>
      </c>
      <c r="M315" s="4">
        <f t="shared" si="144"/>
        <v>765085</v>
      </c>
      <c r="N315" s="4">
        <f t="shared" si="144"/>
        <v>792948</v>
      </c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</row>
    <row r="316" spans="1:24" ht="39">
      <c r="A316" s="245"/>
      <c r="B316" s="246"/>
      <c r="C316" s="246"/>
      <c r="D316" s="246"/>
      <c r="E316" s="247"/>
      <c r="F316" s="23" t="s">
        <v>187</v>
      </c>
      <c r="G316" s="7">
        <f>H316+I316+J316+K316+L316+M316</f>
        <v>122140</v>
      </c>
      <c r="H316" s="7"/>
      <c r="I316" s="7">
        <f>I311</f>
        <v>122140</v>
      </c>
      <c r="J316" s="6"/>
      <c r="K316" s="7"/>
      <c r="L316" s="77"/>
      <c r="M316" s="35"/>
      <c r="N316" s="6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</row>
    <row r="317" spans="1:24" ht="39">
      <c r="A317" s="248"/>
      <c r="B317" s="249"/>
      <c r="C317" s="249"/>
      <c r="D317" s="249"/>
      <c r="E317" s="250"/>
      <c r="F317" s="23" t="s">
        <v>188</v>
      </c>
      <c r="G317" s="7">
        <f>H317+I317+J317+K317+L317+M317</f>
        <v>150000</v>
      </c>
      <c r="H317" s="7"/>
      <c r="I317" s="7">
        <f>I312</f>
        <v>150000</v>
      </c>
      <c r="J317" s="6"/>
      <c r="K317" s="7"/>
      <c r="L317" s="77"/>
      <c r="M317" s="35"/>
      <c r="N317" s="6"/>
      <c r="O317" s="125"/>
      <c r="P317" s="125"/>
      <c r="Q317" s="125"/>
      <c r="R317" s="125"/>
      <c r="S317" s="125"/>
      <c r="T317" s="125"/>
      <c r="U317" s="125"/>
      <c r="V317" s="125"/>
      <c r="W317" s="125"/>
      <c r="X317" s="125"/>
    </row>
  </sheetData>
  <mergeCells count="1231">
    <mergeCell ref="A313:E317"/>
    <mergeCell ref="O313:O317"/>
    <mergeCell ref="P313:P317"/>
    <mergeCell ref="Q313:Q317"/>
    <mergeCell ref="R313:R317"/>
    <mergeCell ref="S313:S317"/>
    <mergeCell ref="T313:T317"/>
    <mergeCell ref="U313:U317"/>
    <mergeCell ref="V313:V317"/>
    <mergeCell ref="W313:W317"/>
    <mergeCell ref="X313:X317"/>
    <mergeCell ref="E309:E312"/>
    <mergeCell ref="O309:O312"/>
    <mergeCell ref="P309:P312"/>
    <mergeCell ref="Q309:Q312"/>
    <mergeCell ref="R309:R311"/>
    <mergeCell ref="S309:S312"/>
    <mergeCell ref="T309:T312"/>
    <mergeCell ref="U309:U312"/>
    <mergeCell ref="V309:V312"/>
    <mergeCell ref="W309:W312"/>
    <mergeCell ref="X309:X312"/>
    <mergeCell ref="B309:B312"/>
    <mergeCell ref="C309:C312"/>
    <mergeCell ref="D309:D312"/>
    <mergeCell ref="V16:V18"/>
    <mergeCell ref="W16:W18"/>
    <mergeCell ref="U19:U21"/>
    <mergeCell ref="V19:V21"/>
    <mergeCell ref="W19:W21"/>
    <mergeCell ref="T48:T50"/>
    <mergeCell ref="U54:U56"/>
    <mergeCell ref="V54:V56"/>
    <mergeCell ref="W54:W56"/>
    <mergeCell ref="O63:O65"/>
    <mergeCell ref="A300:B300"/>
    <mergeCell ref="A301:B301"/>
    <mergeCell ref="B302:B304"/>
    <mergeCell ref="C302:C304"/>
    <mergeCell ref="D302:D304"/>
    <mergeCell ref="E302:E304"/>
    <mergeCell ref="O302:O304"/>
    <mergeCell ref="P302:P304"/>
    <mergeCell ref="Q302:Q304"/>
    <mergeCell ref="R302:R304"/>
    <mergeCell ref="S302:S304"/>
    <mergeCell ref="T302:T304"/>
    <mergeCell ref="U302:U304"/>
    <mergeCell ref="V302:V304"/>
    <mergeCell ref="W302:W304"/>
    <mergeCell ref="C282:C284"/>
    <mergeCell ref="D282:D284"/>
    <mergeCell ref="E282:E284"/>
    <mergeCell ref="O282:O284"/>
    <mergeCell ref="X302:X304"/>
    <mergeCell ref="B305:B308"/>
    <mergeCell ref="C305:C308"/>
    <mergeCell ref="D305:D308"/>
    <mergeCell ref="E305:E307"/>
    <mergeCell ref="B294:B296"/>
    <mergeCell ref="C294:C296"/>
    <mergeCell ref="D294:D296"/>
    <mergeCell ref="E294:E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X294:X296"/>
    <mergeCell ref="B297:B299"/>
    <mergeCell ref="C297:C299"/>
    <mergeCell ref="D297:D299"/>
    <mergeCell ref="E297:E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W297:W299"/>
    <mergeCell ref="X297:X299"/>
    <mergeCell ref="B288:B290"/>
    <mergeCell ref="C288:C290"/>
    <mergeCell ref="D288:D290"/>
    <mergeCell ref="E288:E290"/>
    <mergeCell ref="O288:O290"/>
    <mergeCell ref="P288:P290"/>
    <mergeCell ref="Q288:Q290"/>
    <mergeCell ref="S288:S290"/>
    <mergeCell ref="T288:T290"/>
    <mergeCell ref="U288:U290"/>
    <mergeCell ref="V288:V290"/>
    <mergeCell ref="W288:W290"/>
    <mergeCell ref="X288:X290"/>
    <mergeCell ref="B291:B293"/>
    <mergeCell ref="C291:C293"/>
    <mergeCell ref="D291:D293"/>
    <mergeCell ref="E291:E293"/>
    <mergeCell ref="O291:O293"/>
    <mergeCell ref="P291:P293"/>
    <mergeCell ref="Q291:Q293"/>
    <mergeCell ref="S291:S293"/>
    <mergeCell ref="T291:T293"/>
    <mergeCell ref="U291:U293"/>
    <mergeCell ref="V291:V293"/>
    <mergeCell ref="W291:W293"/>
    <mergeCell ref="X291:X293"/>
    <mergeCell ref="P282:P284"/>
    <mergeCell ref="Q282:Q284"/>
    <mergeCell ref="R282:R284"/>
    <mergeCell ref="S282:S284"/>
    <mergeCell ref="T282:T284"/>
    <mergeCell ref="U282:U284"/>
    <mergeCell ref="V282:V284"/>
    <mergeCell ref="W282:W284"/>
    <mergeCell ref="X282:X284"/>
    <mergeCell ref="B285:B287"/>
    <mergeCell ref="C285:C287"/>
    <mergeCell ref="D285:D287"/>
    <mergeCell ref="E285:E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W285:W287"/>
    <mergeCell ref="X285:X287"/>
    <mergeCell ref="A276:A278"/>
    <mergeCell ref="B276:B278"/>
    <mergeCell ref="C276:C278"/>
    <mergeCell ref="D276:D278"/>
    <mergeCell ref="E276:E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X276:X278"/>
    <mergeCell ref="B279:B281"/>
    <mergeCell ref="C279:C281"/>
    <mergeCell ref="D279:D281"/>
    <mergeCell ref="E279:E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W279:W281"/>
    <mergeCell ref="X279:X281"/>
    <mergeCell ref="O268:O270"/>
    <mergeCell ref="P268:P270"/>
    <mergeCell ref="Q268:Q270"/>
    <mergeCell ref="R268:R270"/>
    <mergeCell ref="S268:S270"/>
    <mergeCell ref="T268:T270"/>
    <mergeCell ref="U268:U270"/>
    <mergeCell ref="V268:V270"/>
    <mergeCell ref="W268:W270"/>
    <mergeCell ref="X268:X270"/>
    <mergeCell ref="A271:B271"/>
    <mergeCell ref="A272:B272"/>
    <mergeCell ref="B273:B275"/>
    <mergeCell ref="C273:C275"/>
    <mergeCell ref="D273:D275"/>
    <mergeCell ref="E273:E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W273:W275"/>
    <mergeCell ref="X273:X275"/>
    <mergeCell ref="O259:O261"/>
    <mergeCell ref="P259:P261"/>
    <mergeCell ref="Q259:Q261"/>
    <mergeCell ref="R259:R261"/>
    <mergeCell ref="S259:S261"/>
    <mergeCell ref="T259:T261"/>
    <mergeCell ref="U259:U261"/>
    <mergeCell ref="V259:V261"/>
    <mergeCell ref="W259:W261"/>
    <mergeCell ref="X259:X261"/>
    <mergeCell ref="B262:B264"/>
    <mergeCell ref="C262:C264"/>
    <mergeCell ref="D262:D264"/>
    <mergeCell ref="E262:E264"/>
    <mergeCell ref="O262:O264"/>
    <mergeCell ref="P262:P264"/>
    <mergeCell ref="Q262:Q264"/>
    <mergeCell ref="R262:R264"/>
    <mergeCell ref="S262:S264"/>
    <mergeCell ref="T262:T264"/>
    <mergeCell ref="U262:U264"/>
    <mergeCell ref="V262:V264"/>
    <mergeCell ref="W262:W264"/>
    <mergeCell ref="X262:X264"/>
    <mergeCell ref="T253:T255"/>
    <mergeCell ref="U253:U255"/>
    <mergeCell ref="V253:V255"/>
    <mergeCell ref="W253:W255"/>
    <mergeCell ref="X253:X255"/>
    <mergeCell ref="B256:B258"/>
    <mergeCell ref="C256:C258"/>
    <mergeCell ref="D256:D258"/>
    <mergeCell ref="E256:E258"/>
    <mergeCell ref="O256:O258"/>
    <mergeCell ref="P256:P258"/>
    <mergeCell ref="Q256:Q258"/>
    <mergeCell ref="R256:R258"/>
    <mergeCell ref="S256:S258"/>
    <mergeCell ref="T256:T258"/>
    <mergeCell ref="U256:U258"/>
    <mergeCell ref="V256:V258"/>
    <mergeCell ref="W256:W258"/>
    <mergeCell ref="X256:X258"/>
    <mergeCell ref="U244:U246"/>
    <mergeCell ref="V244:V246"/>
    <mergeCell ref="W244:W246"/>
    <mergeCell ref="X244:X246"/>
    <mergeCell ref="B247:B249"/>
    <mergeCell ref="C247:C249"/>
    <mergeCell ref="D247:D249"/>
    <mergeCell ref="E247:E249"/>
    <mergeCell ref="O247:O249"/>
    <mergeCell ref="P247:P249"/>
    <mergeCell ref="Q247:Q249"/>
    <mergeCell ref="R247:R249"/>
    <mergeCell ref="S247:S249"/>
    <mergeCell ref="T247:T249"/>
    <mergeCell ref="U247:U249"/>
    <mergeCell ref="V247:V249"/>
    <mergeCell ref="W247:W249"/>
    <mergeCell ref="X247:X249"/>
    <mergeCell ref="E244:E246"/>
    <mergeCell ref="O244:O246"/>
    <mergeCell ref="P244:P246"/>
    <mergeCell ref="Q244:Q246"/>
    <mergeCell ref="S244:S246"/>
    <mergeCell ref="T244:T246"/>
    <mergeCell ref="T238:T240"/>
    <mergeCell ref="U238:U240"/>
    <mergeCell ref="V238:V240"/>
    <mergeCell ref="W238:W240"/>
    <mergeCell ref="X238:X240"/>
    <mergeCell ref="B241:B243"/>
    <mergeCell ref="C241:C243"/>
    <mergeCell ref="D241:D243"/>
    <mergeCell ref="E241:E243"/>
    <mergeCell ref="O241:O243"/>
    <mergeCell ref="P241:P243"/>
    <mergeCell ref="Q241:Q243"/>
    <mergeCell ref="S241:S243"/>
    <mergeCell ref="T241:T243"/>
    <mergeCell ref="U241:U243"/>
    <mergeCell ref="V241:V243"/>
    <mergeCell ref="W241:W243"/>
    <mergeCell ref="X241:X243"/>
    <mergeCell ref="B226:B228"/>
    <mergeCell ref="C226:C228"/>
    <mergeCell ref="D226:D228"/>
    <mergeCell ref="E226:E228"/>
    <mergeCell ref="B229:B231"/>
    <mergeCell ref="C229:C231"/>
    <mergeCell ref="D229:D231"/>
    <mergeCell ref="E229:E231"/>
    <mergeCell ref="B232:B234"/>
    <mergeCell ref="C232:C234"/>
    <mergeCell ref="D232:D234"/>
    <mergeCell ref="E232:E234"/>
    <mergeCell ref="B235:B237"/>
    <mergeCell ref="C235:C237"/>
    <mergeCell ref="D235:D237"/>
    <mergeCell ref="E235:E237"/>
    <mergeCell ref="B238:B240"/>
    <mergeCell ref="C238:C240"/>
    <mergeCell ref="D238:D240"/>
    <mergeCell ref="E238:E240"/>
    <mergeCell ref="B211:B213"/>
    <mergeCell ref="B214:B216"/>
    <mergeCell ref="C214:C216"/>
    <mergeCell ref="D214:D216"/>
    <mergeCell ref="E214:E216"/>
    <mergeCell ref="B217:B219"/>
    <mergeCell ref="C217:C219"/>
    <mergeCell ref="D217:D219"/>
    <mergeCell ref="E217:E219"/>
    <mergeCell ref="B220:B222"/>
    <mergeCell ref="C220:C222"/>
    <mergeCell ref="D220:D222"/>
    <mergeCell ref="E220:E222"/>
    <mergeCell ref="B223:B225"/>
    <mergeCell ref="C223:C225"/>
    <mergeCell ref="D223:D225"/>
    <mergeCell ref="E223:E225"/>
    <mergeCell ref="W202:W204"/>
    <mergeCell ref="X202:X204"/>
    <mergeCell ref="B205:B207"/>
    <mergeCell ref="C205:C207"/>
    <mergeCell ref="D205:D207"/>
    <mergeCell ref="E205:E207"/>
    <mergeCell ref="O205:O207"/>
    <mergeCell ref="P205:P207"/>
    <mergeCell ref="Q205:Q207"/>
    <mergeCell ref="S205:S207"/>
    <mergeCell ref="T205:T207"/>
    <mergeCell ref="U205:U207"/>
    <mergeCell ref="V205:V207"/>
    <mergeCell ref="W205:W207"/>
    <mergeCell ref="X205:X207"/>
    <mergeCell ref="B208:B210"/>
    <mergeCell ref="C208:C210"/>
    <mergeCell ref="D208:D210"/>
    <mergeCell ref="E208:E210"/>
    <mergeCell ref="O208:O210"/>
    <mergeCell ref="P208:P210"/>
    <mergeCell ref="Q208:Q210"/>
    <mergeCell ref="S208:S210"/>
    <mergeCell ref="T208:T210"/>
    <mergeCell ref="U208:U210"/>
    <mergeCell ref="V208:V210"/>
    <mergeCell ref="W208:W210"/>
    <mergeCell ref="X208:X210"/>
    <mergeCell ref="A194:B194"/>
    <mergeCell ref="B196:B198"/>
    <mergeCell ref="D196:D198"/>
    <mergeCell ref="E196:E198"/>
    <mergeCell ref="O196:O198"/>
    <mergeCell ref="P196:P198"/>
    <mergeCell ref="Q196:Q198"/>
    <mergeCell ref="R196:R198"/>
    <mergeCell ref="S196:S198"/>
    <mergeCell ref="T196:T198"/>
    <mergeCell ref="U196:U198"/>
    <mergeCell ref="V196:V198"/>
    <mergeCell ref="W196:W198"/>
    <mergeCell ref="X196:X198"/>
    <mergeCell ref="C197:C198"/>
    <mergeCell ref="B199:B201"/>
    <mergeCell ref="E199:E201"/>
    <mergeCell ref="O199:O201"/>
    <mergeCell ref="P199:P201"/>
    <mergeCell ref="Q199:Q201"/>
    <mergeCell ref="R199:R201"/>
    <mergeCell ref="S199:S201"/>
    <mergeCell ref="T199:T201"/>
    <mergeCell ref="U199:U201"/>
    <mergeCell ref="V199:V201"/>
    <mergeCell ref="W199:W201"/>
    <mergeCell ref="X199:X201"/>
    <mergeCell ref="A188:A190"/>
    <mergeCell ref="B188:B190"/>
    <mergeCell ref="C188:C190"/>
    <mergeCell ref="D188:D190"/>
    <mergeCell ref="E188:E190"/>
    <mergeCell ref="O188:O190"/>
    <mergeCell ref="P188:P190"/>
    <mergeCell ref="Q188:Q190"/>
    <mergeCell ref="S188:S190"/>
    <mergeCell ref="T188:T190"/>
    <mergeCell ref="U188:U190"/>
    <mergeCell ref="V188:V190"/>
    <mergeCell ref="W188:W190"/>
    <mergeCell ref="X188:X190"/>
    <mergeCell ref="A191:A193"/>
    <mergeCell ref="B191:B193"/>
    <mergeCell ref="C191:C193"/>
    <mergeCell ref="D191:D193"/>
    <mergeCell ref="E191:E193"/>
    <mergeCell ref="O191:O193"/>
    <mergeCell ref="P191:P193"/>
    <mergeCell ref="Q191:Q193"/>
    <mergeCell ref="R191:R193"/>
    <mergeCell ref="S191:S193"/>
    <mergeCell ref="T191:T193"/>
    <mergeCell ref="U191:U193"/>
    <mergeCell ref="V191:V193"/>
    <mergeCell ref="W191:W193"/>
    <mergeCell ref="X191:X193"/>
    <mergeCell ref="S182:S184"/>
    <mergeCell ref="T182:T184"/>
    <mergeCell ref="U182:U184"/>
    <mergeCell ref="V182:V184"/>
    <mergeCell ref="W182:W184"/>
    <mergeCell ref="X182:X184"/>
    <mergeCell ref="A185:A187"/>
    <mergeCell ref="B185:B187"/>
    <mergeCell ref="C185:C187"/>
    <mergeCell ref="D185:D187"/>
    <mergeCell ref="E185:E187"/>
    <mergeCell ref="O185:O187"/>
    <mergeCell ref="P185:P187"/>
    <mergeCell ref="Q185:Q187"/>
    <mergeCell ref="R185:R187"/>
    <mergeCell ref="S185:S187"/>
    <mergeCell ref="T185:T187"/>
    <mergeCell ref="U185:U187"/>
    <mergeCell ref="V185:V187"/>
    <mergeCell ref="W185:W187"/>
    <mergeCell ref="X185:X187"/>
    <mergeCell ref="S157:S158"/>
    <mergeCell ref="T157:T158"/>
    <mergeCell ref="U157:U158"/>
    <mergeCell ref="V157:V158"/>
    <mergeCell ref="W157:W158"/>
    <mergeCell ref="X157:X158"/>
    <mergeCell ref="A177:A179"/>
    <mergeCell ref="C177:C179"/>
    <mergeCell ref="D177:D179"/>
    <mergeCell ref="O177:O179"/>
    <mergeCell ref="P177:P179"/>
    <mergeCell ref="Q177:Q179"/>
    <mergeCell ref="R177:R179"/>
    <mergeCell ref="S177:S179"/>
    <mergeCell ref="T177:T179"/>
    <mergeCell ref="U177:U179"/>
    <mergeCell ref="V177:V179"/>
    <mergeCell ref="W177:W179"/>
    <mergeCell ref="X177:X179"/>
    <mergeCell ref="B159:B161"/>
    <mergeCell ref="C159:C161"/>
    <mergeCell ref="D159:D161"/>
    <mergeCell ref="E159:E161"/>
    <mergeCell ref="S159:S161"/>
    <mergeCell ref="T159:T161"/>
    <mergeCell ref="U159:U161"/>
    <mergeCell ref="T162:T164"/>
    <mergeCell ref="U162:U164"/>
    <mergeCell ref="B171:B173"/>
    <mergeCell ref="A3:W3"/>
    <mergeCell ref="A4:W4"/>
    <mergeCell ref="A5:W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V36:V38"/>
    <mergeCell ref="W36:W38"/>
    <mergeCell ref="W39:W41"/>
    <mergeCell ref="B60:B62"/>
    <mergeCell ref="C60:C62"/>
    <mergeCell ref="D60:D62"/>
    <mergeCell ref="E60:E62"/>
    <mergeCell ref="O60:O62"/>
    <mergeCell ref="P60:P62"/>
    <mergeCell ref="Q60:Q62"/>
    <mergeCell ref="R60:R62"/>
    <mergeCell ref="S60:S62"/>
    <mergeCell ref="T60:T62"/>
    <mergeCell ref="U60:U62"/>
    <mergeCell ref="S16:S18"/>
    <mergeCell ref="T16:T18"/>
    <mergeCell ref="U16:U18"/>
    <mergeCell ref="V25:V27"/>
    <mergeCell ref="W25:W27"/>
    <mergeCell ref="X25:X27"/>
    <mergeCell ref="S28:S30"/>
    <mergeCell ref="T28:T30"/>
    <mergeCell ref="U28:U30"/>
    <mergeCell ref="D74:D76"/>
    <mergeCell ref="D77:D79"/>
    <mergeCell ref="X19:X21"/>
    <mergeCell ref="T45:T47"/>
    <mergeCell ref="U45:U47"/>
    <mergeCell ref="V45:V47"/>
    <mergeCell ref="W45:W47"/>
    <mergeCell ref="X45:X47"/>
    <mergeCell ref="S42:S44"/>
    <mergeCell ref="T42:T44"/>
    <mergeCell ref="U42:U44"/>
    <mergeCell ref="V42:V44"/>
    <mergeCell ref="W42:W44"/>
    <mergeCell ref="X42:X44"/>
    <mergeCell ref="S39:S41"/>
    <mergeCell ref="T39:T41"/>
    <mergeCell ref="U39:U41"/>
    <mergeCell ref="V39:V41"/>
    <mergeCell ref="X39:X41"/>
    <mergeCell ref="S36:S38"/>
    <mergeCell ref="V28:V30"/>
    <mergeCell ref="W28:W30"/>
    <mergeCell ref="X28:X30"/>
    <mergeCell ref="T36:T38"/>
    <mergeCell ref="U36:U38"/>
    <mergeCell ref="W33:W35"/>
    <mergeCell ref="X33:X35"/>
    <mergeCell ref="V33:V35"/>
    <mergeCell ref="S19:S21"/>
    <mergeCell ref="T19:T21"/>
    <mergeCell ref="U48:U50"/>
    <mergeCell ref="V48:V50"/>
    <mergeCell ref="W48:W50"/>
    <mergeCell ref="X48:X50"/>
    <mergeCell ref="T51:T53"/>
    <mergeCell ref="U51:U53"/>
    <mergeCell ref="V51:V53"/>
    <mergeCell ref="W51:W53"/>
    <mergeCell ref="X51:X53"/>
    <mergeCell ref="T33:T35"/>
    <mergeCell ref="U33:U35"/>
    <mergeCell ref="S48:S50"/>
    <mergeCell ref="X36:X38"/>
    <mergeCell ref="T22:T24"/>
    <mergeCell ref="U22:U24"/>
    <mergeCell ref="V22:V24"/>
    <mergeCell ref="W22:W24"/>
    <mergeCell ref="X22:X24"/>
    <mergeCell ref="T25:T27"/>
    <mergeCell ref="U25:U27"/>
    <mergeCell ref="V60:V62"/>
    <mergeCell ref="W60:W62"/>
    <mergeCell ref="B57:B59"/>
    <mergeCell ref="C57:C59"/>
    <mergeCell ref="D57:D59"/>
    <mergeCell ref="E57:E59"/>
    <mergeCell ref="O57:O59"/>
    <mergeCell ref="P57:P59"/>
    <mergeCell ref="Q57:Q59"/>
    <mergeCell ref="B54:B56"/>
    <mergeCell ref="C54:C56"/>
    <mergeCell ref="S51:S53"/>
    <mergeCell ref="T63:T65"/>
    <mergeCell ref="U63:U65"/>
    <mergeCell ref="V63:V65"/>
    <mergeCell ref="W63:W65"/>
    <mergeCell ref="U80:U82"/>
    <mergeCell ref="V80:V82"/>
    <mergeCell ref="W80:W82"/>
    <mergeCell ref="D54:D56"/>
    <mergeCell ref="E54:E56"/>
    <mergeCell ref="O54:O56"/>
    <mergeCell ref="P54:P56"/>
    <mergeCell ref="Q54:Q56"/>
    <mergeCell ref="R54:R56"/>
    <mergeCell ref="B74:B76"/>
    <mergeCell ref="C74:C76"/>
    <mergeCell ref="E74:E76"/>
    <mergeCell ref="O74:O76"/>
    <mergeCell ref="P74:P76"/>
    <mergeCell ref="Q74:Q76"/>
    <mergeCell ref="R74:R76"/>
    <mergeCell ref="S83:S85"/>
    <mergeCell ref="T83:T85"/>
    <mergeCell ref="U83:U85"/>
    <mergeCell ref="V83:V85"/>
    <mergeCell ref="W83:W85"/>
    <mergeCell ref="V77:V79"/>
    <mergeCell ref="W77:W79"/>
    <mergeCell ref="X54:X56"/>
    <mergeCell ref="U57:U59"/>
    <mergeCell ref="V57:V59"/>
    <mergeCell ref="W57:W59"/>
    <mergeCell ref="X57:X59"/>
    <mergeCell ref="X60:X62"/>
    <mergeCell ref="X77:X79"/>
    <mergeCell ref="X80:X82"/>
    <mergeCell ref="T80:T82"/>
    <mergeCell ref="S57:S59"/>
    <mergeCell ref="T57:T59"/>
    <mergeCell ref="X63:X65"/>
    <mergeCell ref="X83:X85"/>
    <mergeCell ref="S54:S56"/>
    <mergeCell ref="T54:T56"/>
    <mergeCell ref="U77:U79"/>
    <mergeCell ref="S74:S76"/>
    <mergeCell ref="T74:T76"/>
    <mergeCell ref="U74:U76"/>
    <mergeCell ref="T77:T79"/>
    <mergeCell ref="T71:T73"/>
    <mergeCell ref="U71:U73"/>
    <mergeCell ref="V71:V73"/>
    <mergeCell ref="W71:W73"/>
    <mergeCell ref="X71:X73"/>
    <mergeCell ref="A96:A98"/>
    <mergeCell ref="B96:B98"/>
    <mergeCell ref="C96:C98"/>
    <mergeCell ref="D96:D98"/>
    <mergeCell ref="E96:E98"/>
    <mergeCell ref="O86:O88"/>
    <mergeCell ref="P86:P88"/>
    <mergeCell ref="Q86:Q88"/>
    <mergeCell ref="R86:R88"/>
    <mergeCell ref="S86:S88"/>
    <mergeCell ref="T86:T88"/>
    <mergeCell ref="U86:U88"/>
    <mergeCell ref="V86:V88"/>
    <mergeCell ref="W86:W88"/>
    <mergeCell ref="O96:O98"/>
    <mergeCell ref="B102:B104"/>
    <mergeCell ref="C102:C104"/>
    <mergeCell ref="D102:D104"/>
    <mergeCell ref="E102:E104"/>
    <mergeCell ref="O102:O104"/>
    <mergeCell ref="D99:D101"/>
    <mergeCell ref="E99:E101"/>
    <mergeCell ref="O99:O101"/>
    <mergeCell ref="P99:P101"/>
    <mergeCell ref="U114:U116"/>
    <mergeCell ref="V114:V116"/>
    <mergeCell ref="W114:W116"/>
    <mergeCell ref="X114:X116"/>
    <mergeCell ref="U117:U119"/>
    <mergeCell ref="V117:V119"/>
    <mergeCell ref="W117:W119"/>
    <mergeCell ref="X117:X119"/>
    <mergeCell ref="P111:P113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S114:S116"/>
    <mergeCell ref="T114:T116"/>
    <mergeCell ref="V129:V131"/>
    <mergeCell ref="W129:W131"/>
    <mergeCell ref="X129:X131"/>
    <mergeCell ref="X132:X134"/>
    <mergeCell ref="T126:T128"/>
    <mergeCell ref="U126:U128"/>
    <mergeCell ref="V126:V128"/>
    <mergeCell ref="W126:W128"/>
    <mergeCell ref="X126:X128"/>
    <mergeCell ref="U120:U122"/>
    <mergeCell ref="V120:V122"/>
    <mergeCell ref="W120:W122"/>
    <mergeCell ref="X120:X122"/>
    <mergeCell ref="T123:T125"/>
    <mergeCell ref="U123:U125"/>
    <mergeCell ref="V123:V125"/>
    <mergeCell ref="W123:W125"/>
    <mergeCell ref="X123:X125"/>
    <mergeCell ref="T120:T122"/>
    <mergeCell ref="T129:T131"/>
    <mergeCell ref="U129:U131"/>
    <mergeCell ref="V135:V137"/>
    <mergeCell ref="W135:W137"/>
    <mergeCell ref="X135:X137"/>
    <mergeCell ref="A132:A134"/>
    <mergeCell ref="B132:B134"/>
    <mergeCell ref="C132:C134"/>
    <mergeCell ref="D132:D134"/>
    <mergeCell ref="E132:E134"/>
    <mergeCell ref="O132:O134"/>
    <mergeCell ref="P132:P134"/>
    <mergeCell ref="Q132:Q134"/>
    <mergeCell ref="S132:S134"/>
    <mergeCell ref="T132:T134"/>
    <mergeCell ref="U132:U134"/>
    <mergeCell ref="V132:V134"/>
    <mergeCell ref="W132:W134"/>
    <mergeCell ref="A135:A137"/>
    <mergeCell ref="B135:B137"/>
    <mergeCell ref="T135:T137"/>
    <mergeCell ref="U135:U137"/>
    <mergeCell ref="X153:X155"/>
    <mergeCell ref="V159:V161"/>
    <mergeCell ref="W159:W161"/>
    <mergeCell ref="X159:X161"/>
    <mergeCell ref="T150:T152"/>
    <mergeCell ref="U150:U152"/>
    <mergeCell ref="V150:V152"/>
    <mergeCell ref="W150:W152"/>
    <mergeCell ref="X150:X152"/>
    <mergeCell ref="O141:O143"/>
    <mergeCell ref="P141:P143"/>
    <mergeCell ref="Q141:Q143"/>
    <mergeCell ref="S141:S143"/>
    <mergeCell ref="T141:T143"/>
    <mergeCell ref="U141:U143"/>
    <mergeCell ref="V141:V143"/>
    <mergeCell ref="W141:W143"/>
    <mergeCell ref="X141:X143"/>
    <mergeCell ref="T144:T146"/>
    <mergeCell ref="U144:U146"/>
    <mergeCell ref="V144:V146"/>
    <mergeCell ref="W144:W146"/>
    <mergeCell ref="S144:S146"/>
    <mergeCell ref="X144:X146"/>
    <mergeCell ref="R147:R149"/>
    <mergeCell ref="O159:O161"/>
    <mergeCell ref="P159:P161"/>
    <mergeCell ref="Q159:Q161"/>
    <mergeCell ref="R159:R161"/>
    <mergeCell ref="O157:O158"/>
    <mergeCell ref="P157:P158"/>
    <mergeCell ref="Q157:Q158"/>
    <mergeCell ref="C171:C173"/>
    <mergeCell ref="D171:D173"/>
    <mergeCell ref="E171:E173"/>
    <mergeCell ref="O171:O173"/>
    <mergeCell ref="P171:P173"/>
    <mergeCell ref="Q171:Q173"/>
    <mergeCell ref="R171:R173"/>
    <mergeCell ref="S171:S173"/>
    <mergeCell ref="T168:T170"/>
    <mergeCell ref="U168:U170"/>
    <mergeCell ref="V168:V170"/>
    <mergeCell ref="W168:W170"/>
    <mergeCell ref="X168:X170"/>
    <mergeCell ref="T171:T173"/>
    <mergeCell ref="U171:U173"/>
    <mergeCell ref="V171:V173"/>
    <mergeCell ref="W171:W173"/>
    <mergeCell ref="X171:X173"/>
    <mergeCell ref="D182:D184"/>
    <mergeCell ref="E182:E184"/>
    <mergeCell ref="B174:B176"/>
    <mergeCell ref="C174:C176"/>
    <mergeCell ref="D174:D176"/>
    <mergeCell ref="E174:E176"/>
    <mergeCell ref="O174:O176"/>
    <mergeCell ref="P174:P176"/>
    <mergeCell ref="Q174:Q176"/>
    <mergeCell ref="S174:S176"/>
    <mergeCell ref="B250:B252"/>
    <mergeCell ref="C250:C252"/>
    <mergeCell ref="D250:D252"/>
    <mergeCell ref="E250:E252"/>
    <mergeCell ref="O250:O252"/>
    <mergeCell ref="P250:P252"/>
    <mergeCell ref="Q250:Q252"/>
    <mergeCell ref="R250:R252"/>
    <mergeCell ref="S250:S252"/>
    <mergeCell ref="A181:B181"/>
    <mergeCell ref="O238:O240"/>
    <mergeCell ref="P238:P240"/>
    <mergeCell ref="Q238:Q240"/>
    <mergeCell ref="R238:R240"/>
    <mergeCell ref="S238:S240"/>
    <mergeCell ref="B244:B246"/>
    <mergeCell ref="C244:C246"/>
    <mergeCell ref="D244:D246"/>
    <mergeCell ref="O182:O184"/>
    <mergeCell ref="P182:P184"/>
    <mergeCell ref="Q182:Q184"/>
    <mergeCell ref="R182:R184"/>
    <mergeCell ref="P96:P98"/>
    <mergeCell ref="Q96:Q98"/>
    <mergeCell ref="R96:R98"/>
    <mergeCell ref="S96:S98"/>
    <mergeCell ref="T96:T98"/>
    <mergeCell ref="U96:U98"/>
    <mergeCell ref="V96:V98"/>
    <mergeCell ref="W96:W98"/>
    <mergeCell ref="X96:X98"/>
    <mergeCell ref="V99:V101"/>
    <mergeCell ref="W99:W101"/>
    <mergeCell ref="X99:X101"/>
    <mergeCell ref="U99:U101"/>
    <mergeCell ref="T105:T107"/>
    <mergeCell ref="P102:P104"/>
    <mergeCell ref="Q102:Q104"/>
    <mergeCell ref="B111:B113"/>
    <mergeCell ref="C111:C113"/>
    <mergeCell ref="D111:D113"/>
    <mergeCell ref="E111:E113"/>
    <mergeCell ref="O111:O113"/>
    <mergeCell ref="S102:S104"/>
    <mergeCell ref="T102:T104"/>
    <mergeCell ref="U105:U107"/>
    <mergeCell ref="V105:V107"/>
    <mergeCell ref="W105:W107"/>
    <mergeCell ref="X105:X107"/>
    <mergeCell ref="U102:U104"/>
    <mergeCell ref="V102:V104"/>
    <mergeCell ref="W102:W104"/>
    <mergeCell ref="X102:X104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O16:O18"/>
    <mergeCell ref="P16:P18"/>
    <mergeCell ref="Q16:Q18"/>
    <mergeCell ref="R16:R18"/>
    <mergeCell ref="B6:W6"/>
    <mergeCell ref="A7:A10"/>
    <mergeCell ref="B7:B10"/>
    <mergeCell ref="C7:D7"/>
    <mergeCell ref="E7:E10"/>
    <mergeCell ref="F7:N7"/>
    <mergeCell ref="O7:X7"/>
    <mergeCell ref="C8:C10"/>
    <mergeCell ref="D8:D10"/>
    <mergeCell ref="F8:F10"/>
    <mergeCell ref="G8:N8"/>
    <mergeCell ref="O8:O10"/>
    <mergeCell ref="P8:P10"/>
    <mergeCell ref="Q8:X8"/>
    <mergeCell ref="G9:G10"/>
    <mergeCell ref="H9:N9"/>
    <mergeCell ref="Q9:Q10"/>
    <mergeCell ref="R9:X9"/>
    <mergeCell ref="X16:X18"/>
    <mergeCell ref="A22:A24"/>
    <mergeCell ref="B22:B24"/>
    <mergeCell ref="C22:C24"/>
    <mergeCell ref="D22:D24"/>
    <mergeCell ref="E22:E24"/>
    <mergeCell ref="O22:O24"/>
    <mergeCell ref="P22:P24"/>
    <mergeCell ref="Q22:Q24"/>
    <mergeCell ref="S22:S24"/>
    <mergeCell ref="A19:A21"/>
    <mergeCell ref="B19:B21"/>
    <mergeCell ref="C19:C21"/>
    <mergeCell ref="D19:D21"/>
    <mergeCell ref="E19:E21"/>
    <mergeCell ref="O19:O21"/>
    <mergeCell ref="P19:P21"/>
    <mergeCell ref="Q19:Q21"/>
    <mergeCell ref="R19:R21"/>
    <mergeCell ref="A25:A27"/>
    <mergeCell ref="B25:B27"/>
    <mergeCell ref="C25:C27"/>
    <mergeCell ref="D25:D27"/>
    <mergeCell ref="E25:E27"/>
    <mergeCell ref="O25:O27"/>
    <mergeCell ref="P25:P27"/>
    <mergeCell ref="Q25:Q27"/>
    <mergeCell ref="S25:S27"/>
    <mergeCell ref="A28:A30"/>
    <mergeCell ref="B28:B30"/>
    <mergeCell ref="C28:C30"/>
    <mergeCell ref="D28:D30"/>
    <mergeCell ref="E28:E30"/>
    <mergeCell ref="O28:O30"/>
    <mergeCell ref="P28:P30"/>
    <mergeCell ref="Q28:Q30"/>
    <mergeCell ref="R28:R30"/>
    <mergeCell ref="S45:S47"/>
    <mergeCell ref="A42:A44"/>
    <mergeCell ref="B42:B44"/>
    <mergeCell ref="C42:C44"/>
    <mergeCell ref="D42:D44"/>
    <mergeCell ref="E42:E44"/>
    <mergeCell ref="O42:O44"/>
    <mergeCell ref="P42:P44"/>
    <mergeCell ref="Q42:Q44"/>
    <mergeCell ref="R42:R44"/>
    <mergeCell ref="A31:B31"/>
    <mergeCell ref="C36:C38"/>
    <mergeCell ref="D36:D38"/>
    <mergeCell ref="E36:E38"/>
    <mergeCell ref="O36:O38"/>
    <mergeCell ref="P36:P38"/>
    <mergeCell ref="Q36:Q38"/>
    <mergeCell ref="C33:C35"/>
    <mergeCell ref="D33:D35"/>
    <mergeCell ref="E33:E35"/>
    <mergeCell ref="O33:O35"/>
    <mergeCell ref="P33:P35"/>
    <mergeCell ref="Q33:Q35"/>
    <mergeCell ref="R33:R35"/>
    <mergeCell ref="S33:S35"/>
    <mergeCell ref="A39:A41"/>
    <mergeCell ref="B39:B41"/>
    <mergeCell ref="C39:C41"/>
    <mergeCell ref="D39:D41"/>
    <mergeCell ref="A32:B32"/>
    <mergeCell ref="A33:A35"/>
    <mergeCell ref="B33:B35"/>
    <mergeCell ref="E39:E41"/>
    <mergeCell ref="O39:O41"/>
    <mergeCell ref="P39:P41"/>
    <mergeCell ref="Q39:Q41"/>
    <mergeCell ref="R39:R41"/>
    <mergeCell ref="A36:A38"/>
    <mergeCell ref="B36:B38"/>
    <mergeCell ref="A51:A53"/>
    <mergeCell ref="B51:B53"/>
    <mergeCell ref="C51:C53"/>
    <mergeCell ref="D51:D53"/>
    <mergeCell ref="E51:E53"/>
    <mergeCell ref="O51:O53"/>
    <mergeCell ref="P51:P53"/>
    <mergeCell ref="Q51:Q53"/>
    <mergeCell ref="A48:A50"/>
    <mergeCell ref="B48:B50"/>
    <mergeCell ref="C48:C50"/>
    <mergeCell ref="D48:D50"/>
    <mergeCell ref="E48:E50"/>
    <mergeCell ref="O48:O50"/>
    <mergeCell ref="P48:P50"/>
    <mergeCell ref="Q48:Q50"/>
    <mergeCell ref="A45:A47"/>
    <mergeCell ref="B45:B47"/>
    <mergeCell ref="C45:C47"/>
    <mergeCell ref="D45:D47"/>
    <mergeCell ref="E45:E47"/>
    <mergeCell ref="O45:O47"/>
    <mergeCell ref="P45:P47"/>
    <mergeCell ref="Q45:Q47"/>
    <mergeCell ref="P63:P65"/>
    <mergeCell ref="Q63:Q65"/>
    <mergeCell ref="R63:R65"/>
    <mergeCell ref="S63:S65"/>
    <mergeCell ref="A70:B70"/>
    <mergeCell ref="A71:A73"/>
    <mergeCell ref="B71:B73"/>
    <mergeCell ref="C71:C73"/>
    <mergeCell ref="D71:D73"/>
    <mergeCell ref="E71:E73"/>
    <mergeCell ref="O71:O73"/>
    <mergeCell ref="W66:W68"/>
    <mergeCell ref="X66:X68"/>
    <mergeCell ref="B80:B82"/>
    <mergeCell ref="C80:C82"/>
    <mergeCell ref="D80:D82"/>
    <mergeCell ref="E80:E82"/>
    <mergeCell ref="O80:O82"/>
    <mergeCell ref="P80:P82"/>
    <mergeCell ref="Q80:Q82"/>
    <mergeCell ref="R80:R82"/>
    <mergeCell ref="S80:S82"/>
    <mergeCell ref="B77:B79"/>
    <mergeCell ref="C77:C79"/>
    <mergeCell ref="E77:E79"/>
    <mergeCell ref="O77:O79"/>
    <mergeCell ref="P77:P79"/>
    <mergeCell ref="Q77:Q79"/>
    <mergeCell ref="S77:S79"/>
    <mergeCell ref="Q71:Q73"/>
    <mergeCell ref="R71:R73"/>
    <mergeCell ref="S71:S73"/>
    <mergeCell ref="V74:V76"/>
    <mergeCell ref="W74:W76"/>
    <mergeCell ref="X74:X76"/>
    <mergeCell ref="Q93:Q95"/>
    <mergeCell ref="S93:S95"/>
    <mergeCell ref="T93:T95"/>
    <mergeCell ref="U93:U95"/>
    <mergeCell ref="V93:V95"/>
    <mergeCell ref="A66:A68"/>
    <mergeCell ref="B66:B68"/>
    <mergeCell ref="C66:C68"/>
    <mergeCell ref="D66:D68"/>
    <mergeCell ref="E66:E68"/>
    <mergeCell ref="O66:O68"/>
    <mergeCell ref="P66:P68"/>
    <mergeCell ref="Q66:Q68"/>
    <mergeCell ref="R66:R68"/>
    <mergeCell ref="S66:S68"/>
    <mergeCell ref="T66:T68"/>
    <mergeCell ref="U66:U68"/>
    <mergeCell ref="V66:V68"/>
    <mergeCell ref="A74:A76"/>
    <mergeCell ref="P71:P73"/>
    <mergeCell ref="A86:A88"/>
    <mergeCell ref="W93:W95"/>
    <mergeCell ref="X93:X95"/>
    <mergeCell ref="A83:A85"/>
    <mergeCell ref="B83:B85"/>
    <mergeCell ref="C83:C85"/>
    <mergeCell ref="D83:D85"/>
    <mergeCell ref="E83:E85"/>
    <mergeCell ref="O83:O85"/>
    <mergeCell ref="P83:P85"/>
    <mergeCell ref="Q83:Q85"/>
    <mergeCell ref="R83:R85"/>
    <mergeCell ref="X86:X88"/>
    <mergeCell ref="Q99:Q101"/>
    <mergeCell ref="R99:R101"/>
    <mergeCell ref="S99:S101"/>
    <mergeCell ref="T99:T101"/>
    <mergeCell ref="B108:B110"/>
    <mergeCell ref="C108:C110"/>
    <mergeCell ref="D108:D110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O93:O95"/>
    <mergeCell ref="P93:P95"/>
    <mergeCell ref="B105:B107"/>
    <mergeCell ref="C105:C107"/>
    <mergeCell ref="D105:D107"/>
    <mergeCell ref="E105:E107"/>
    <mergeCell ref="O105:O107"/>
    <mergeCell ref="P105:P107"/>
    <mergeCell ref="Q105:Q107"/>
    <mergeCell ref="S105:S107"/>
    <mergeCell ref="A117:A119"/>
    <mergeCell ref="B117:B119"/>
    <mergeCell ref="C117:C119"/>
    <mergeCell ref="E117:E119"/>
    <mergeCell ref="O117:O119"/>
    <mergeCell ref="P117:P119"/>
    <mergeCell ref="Q117:Q119"/>
    <mergeCell ref="S117:S119"/>
    <mergeCell ref="T117:T119"/>
    <mergeCell ref="B114:B116"/>
    <mergeCell ref="C114:C116"/>
    <mergeCell ref="D114:D116"/>
    <mergeCell ref="E114:E116"/>
    <mergeCell ref="O114:O116"/>
    <mergeCell ref="P114:P116"/>
    <mergeCell ref="Q114:Q116"/>
    <mergeCell ref="R114:R116"/>
    <mergeCell ref="A123:A125"/>
    <mergeCell ref="B123:B125"/>
    <mergeCell ref="C123:C125"/>
    <mergeCell ref="E123:E125"/>
    <mergeCell ref="O123:O125"/>
    <mergeCell ref="P123:P125"/>
    <mergeCell ref="Q123:Q125"/>
    <mergeCell ref="R123:R125"/>
    <mergeCell ref="S123:S125"/>
    <mergeCell ref="B120:B122"/>
    <mergeCell ref="C120:C122"/>
    <mergeCell ref="D120:D122"/>
    <mergeCell ref="E120:E122"/>
    <mergeCell ref="O120:O122"/>
    <mergeCell ref="P120:P122"/>
    <mergeCell ref="Q120:Q122"/>
    <mergeCell ref="S120:S122"/>
    <mergeCell ref="A129:A131"/>
    <mergeCell ref="B129:B131"/>
    <mergeCell ref="C129:C131"/>
    <mergeCell ref="D129:D131"/>
    <mergeCell ref="E129:E131"/>
    <mergeCell ref="O129:O131"/>
    <mergeCell ref="P129:P131"/>
    <mergeCell ref="Q129:Q131"/>
    <mergeCell ref="S129:S131"/>
    <mergeCell ref="A126:A128"/>
    <mergeCell ref="B126:B128"/>
    <mergeCell ref="C126:C128"/>
    <mergeCell ref="E126:E128"/>
    <mergeCell ref="O126:O128"/>
    <mergeCell ref="P126:P128"/>
    <mergeCell ref="Q126:Q128"/>
    <mergeCell ref="R126:R128"/>
    <mergeCell ref="S126:S128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C135:C137"/>
    <mergeCell ref="D135:D137"/>
    <mergeCell ref="E135:E137"/>
    <mergeCell ref="O135:O137"/>
    <mergeCell ref="P135:P137"/>
    <mergeCell ref="Q135:Q137"/>
    <mergeCell ref="S135:S137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B147:B149"/>
    <mergeCell ref="C147:C149"/>
    <mergeCell ref="D147:D149"/>
    <mergeCell ref="E147:E149"/>
    <mergeCell ref="O147:O149"/>
    <mergeCell ref="P147:P149"/>
    <mergeCell ref="Q147:Q149"/>
    <mergeCell ref="V147:V149"/>
    <mergeCell ref="W147:W149"/>
    <mergeCell ref="X147:X149"/>
    <mergeCell ref="B144:B146"/>
    <mergeCell ref="C144:C146"/>
    <mergeCell ref="D144:D146"/>
    <mergeCell ref="E144:E146"/>
    <mergeCell ref="O144:O146"/>
    <mergeCell ref="P144:P146"/>
    <mergeCell ref="Q144:Q146"/>
    <mergeCell ref="R144:R146"/>
    <mergeCell ref="R162:R164"/>
    <mergeCell ref="S162:S164"/>
    <mergeCell ref="B156:B158"/>
    <mergeCell ref="C156:C158"/>
    <mergeCell ref="D156:D158"/>
    <mergeCell ref="E156:E158"/>
    <mergeCell ref="B153:B155"/>
    <mergeCell ref="C153:C155"/>
    <mergeCell ref="D153:D155"/>
    <mergeCell ref="E153:E155"/>
    <mergeCell ref="O153:O155"/>
    <mergeCell ref="P153:P155"/>
    <mergeCell ref="Q153:Q155"/>
    <mergeCell ref="S153:S155"/>
    <mergeCell ref="T153:T155"/>
    <mergeCell ref="S147:S149"/>
    <mergeCell ref="T147:T149"/>
    <mergeCell ref="U147:U149"/>
    <mergeCell ref="U153:U155"/>
    <mergeCell ref="V153:V155"/>
    <mergeCell ref="W153:W155"/>
    <mergeCell ref="O168:O170"/>
    <mergeCell ref="P168:P170"/>
    <mergeCell ref="Q168:Q170"/>
    <mergeCell ref="R168:R170"/>
    <mergeCell ref="S168:S170"/>
    <mergeCell ref="V162:V164"/>
    <mergeCell ref="W162:W164"/>
    <mergeCell ref="X162:X164"/>
    <mergeCell ref="B165:B167"/>
    <mergeCell ref="C165:C167"/>
    <mergeCell ref="D165:D167"/>
    <mergeCell ref="E165:E167"/>
    <mergeCell ref="O165:O167"/>
    <mergeCell ref="P165:P167"/>
    <mergeCell ref="Q165:Q167"/>
    <mergeCell ref="S165:S167"/>
    <mergeCell ref="T165:T167"/>
    <mergeCell ref="U165:U167"/>
    <mergeCell ref="V165:V167"/>
    <mergeCell ref="W165:W167"/>
    <mergeCell ref="X165:X167"/>
    <mergeCell ref="B162:B164"/>
    <mergeCell ref="C162:C164"/>
    <mergeCell ref="D162:D164"/>
    <mergeCell ref="E162:E164"/>
    <mergeCell ref="O162:O164"/>
    <mergeCell ref="P162:P164"/>
    <mergeCell ref="Q162:Q164"/>
    <mergeCell ref="B268:B270"/>
    <mergeCell ref="C268:C270"/>
    <mergeCell ref="D268:D270"/>
    <mergeCell ref="E268:E270"/>
    <mergeCell ref="B282:B284"/>
    <mergeCell ref="T174:T176"/>
    <mergeCell ref="U174:U176"/>
    <mergeCell ref="V174:V176"/>
    <mergeCell ref="W174:W176"/>
    <mergeCell ref="X174:X176"/>
    <mergeCell ref="A195:B195"/>
    <mergeCell ref="B202:B204"/>
    <mergeCell ref="C202:C204"/>
    <mergeCell ref="D202:D204"/>
    <mergeCell ref="E202:E204"/>
    <mergeCell ref="O202:O204"/>
    <mergeCell ref="P202:P204"/>
    <mergeCell ref="Q202:Q204"/>
    <mergeCell ref="S202:S204"/>
    <mergeCell ref="T202:T204"/>
    <mergeCell ref="U202:U204"/>
    <mergeCell ref="V202:V204"/>
    <mergeCell ref="T250:T252"/>
    <mergeCell ref="U250:U252"/>
    <mergeCell ref="V250:V252"/>
    <mergeCell ref="W250:W252"/>
    <mergeCell ref="B253:B255"/>
    <mergeCell ref="C253:C255"/>
    <mergeCell ref="A180:B180"/>
    <mergeCell ref="A182:A184"/>
    <mergeCell ref="B182:B184"/>
    <mergeCell ref="C182:C184"/>
    <mergeCell ref="A1:X1"/>
    <mergeCell ref="A2:X2"/>
    <mergeCell ref="B265:B267"/>
    <mergeCell ref="C265:C267"/>
    <mergeCell ref="D265:D267"/>
    <mergeCell ref="E265:E267"/>
    <mergeCell ref="O265:O267"/>
    <mergeCell ref="P265:P267"/>
    <mergeCell ref="Q265:Q267"/>
    <mergeCell ref="R265:R267"/>
    <mergeCell ref="S265:S267"/>
    <mergeCell ref="T265:T267"/>
    <mergeCell ref="U265:U267"/>
    <mergeCell ref="V265:V267"/>
    <mergeCell ref="W265:W267"/>
    <mergeCell ref="X265:X267"/>
    <mergeCell ref="X250:X252"/>
    <mergeCell ref="D253:D255"/>
    <mergeCell ref="E253:E255"/>
    <mergeCell ref="O253:O255"/>
    <mergeCell ref="P253:P255"/>
    <mergeCell ref="Q253:Q255"/>
    <mergeCell ref="R253:R255"/>
    <mergeCell ref="S253:S255"/>
    <mergeCell ref="B259:B261"/>
    <mergeCell ref="C259:C261"/>
    <mergeCell ref="D259:D261"/>
    <mergeCell ref="E259:E261"/>
    <mergeCell ref="B168:B170"/>
    <mergeCell ref="C168:C170"/>
    <mergeCell ref="D168:D170"/>
    <mergeCell ref="E168:E170"/>
  </mergeCells>
  <pageMargins left="0.70866141732283472" right="0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2023-09-22T04:55:01Z</cp:lastPrinted>
  <dcterms:created xsi:type="dcterms:W3CDTF">2016-05-12T05:25:06Z</dcterms:created>
  <dcterms:modified xsi:type="dcterms:W3CDTF">2023-09-22T04:55:34Z</dcterms:modified>
</cp:coreProperties>
</file>