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9" i="1"/>
  <c r="G28"/>
  <c r="G26"/>
  <c r="G25"/>
  <c r="G42"/>
  <c r="G66"/>
  <c r="G63"/>
  <c r="G60"/>
  <c r="G116"/>
  <c r="G305"/>
  <c r="G304"/>
  <c r="K303"/>
  <c r="G303" s="1"/>
  <c r="G302"/>
  <c r="G301"/>
  <c r="G300"/>
  <c r="G299"/>
  <c r="G298"/>
  <c r="G297"/>
  <c r="G296"/>
  <c r="G295"/>
  <c r="G292"/>
  <c r="G293"/>
  <c r="G291"/>
  <c r="G290"/>
  <c r="G286"/>
  <c r="G283"/>
  <c r="G281"/>
  <c r="G280"/>
  <c r="G277"/>
  <c r="G264"/>
  <c r="G263"/>
  <c r="G262"/>
  <c r="G261"/>
  <c r="G260"/>
  <c r="G259"/>
  <c r="G257"/>
  <c r="G255"/>
  <c r="G254"/>
  <c r="G252"/>
  <c r="G251"/>
  <c r="G250"/>
  <c r="G246"/>
  <c r="G204"/>
  <c r="G201"/>
  <c r="G198"/>
  <c r="G195"/>
  <c r="G192"/>
  <c r="G159"/>
  <c r="G148"/>
  <c r="G147"/>
  <c r="G145"/>
  <c r="G144"/>
  <c r="G136"/>
  <c r="G135"/>
  <c r="G133"/>
  <c r="G311" s="1"/>
  <c r="G132"/>
  <c r="G131"/>
  <c r="G228"/>
  <c r="G225" s="1"/>
  <c r="G222" s="1"/>
  <c r="G266"/>
  <c r="G308"/>
  <c r="N282"/>
  <c r="M189"/>
  <c r="M203"/>
  <c r="M194"/>
  <c r="M65"/>
  <c r="P307"/>
  <c r="P274" s="1"/>
  <c r="P271" s="1"/>
  <c r="O307"/>
  <c r="O274" s="1"/>
  <c r="O271" s="1"/>
  <c r="N307"/>
  <c r="N306" s="1"/>
  <c r="N273" s="1"/>
  <c r="N270" s="1"/>
  <c r="P285"/>
  <c r="O285"/>
  <c r="N285"/>
  <c r="G285" s="1"/>
  <c r="P282"/>
  <c r="O282"/>
  <c r="P279"/>
  <c r="O279"/>
  <c r="N279"/>
  <c r="P276"/>
  <c r="O276"/>
  <c r="N276"/>
  <c r="P275"/>
  <c r="O275"/>
  <c r="O272" s="1"/>
  <c r="N275"/>
  <c r="N272" s="1"/>
  <c r="P272"/>
  <c r="P236"/>
  <c r="P233" s="1"/>
  <c r="P230" s="1"/>
  <c r="O236"/>
  <c r="N236"/>
  <c r="N233" s="1"/>
  <c r="N230" s="1"/>
  <c r="P235"/>
  <c r="P232" s="1"/>
  <c r="O235"/>
  <c r="N235"/>
  <c r="O233"/>
  <c r="O230" s="1"/>
  <c r="O232"/>
  <c r="N232"/>
  <c r="P231"/>
  <c r="O231"/>
  <c r="N231"/>
  <c r="P227"/>
  <c r="P224" s="1"/>
  <c r="P221" s="1"/>
  <c r="O227"/>
  <c r="O224" s="1"/>
  <c r="O221" s="1"/>
  <c r="N227"/>
  <c r="N224" s="1"/>
  <c r="N221" s="1"/>
  <c r="P226"/>
  <c r="P223" s="1"/>
  <c r="O226"/>
  <c r="O223" s="1"/>
  <c r="N226"/>
  <c r="N223" s="1"/>
  <c r="P225"/>
  <c r="P222" s="1"/>
  <c r="P240" s="1"/>
  <c r="O225"/>
  <c r="N225"/>
  <c r="N222" s="1"/>
  <c r="O222"/>
  <c r="O240" s="1"/>
  <c r="P206"/>
  <c r="O206"/>
  <c r="N206"/>
  <c r="P203"/>
  <c r="O203"/>
  <c r="N203"/>
  <c r="P200"/>
  <c r="O200"/>
  <c r="N200"/>
  <c r="P197"/>
  <c r="O197"/>
  <c r="N197"/>
  <c r="N188" s="1"/>
  <c r="N185" s="1"/>
  <c r="P194"/>
  <c r="O194"/>
  <c r="N194"/>
  <c r="P191"/>
  <c r="P188" s="1"/>
  <c r="P185" s="1"/>
  <c r="O191"/>
  <c r="N191"/>
  <c r="P190"/>
  <c r="P187" s="1"/>
  <c r="O190"/>
  <c r="O187" s="1"/>
  <c r="N190"/>
  <c r="N187" s="1"/>
  <c r="P189"/>
  <c r="O189"/>
  <c r="O186" s="1"/>
  <c r="N189"/>
  <c r="N186" s="1"/>
  <c r="P186"/>
  <c r="P182"/>
  <c r="O182"/>
  <c r="N182"/>
  <c r="P179"/>
  <c r="O179"/>
  <c r="N179"/>
  <c r="P176"/>
  <c r="O176"/>
  <c r="N176"/>
  <c r="P173"/>
  <c r="O173"/>
  <c r="N173"/>
  <c r="P170"/>
  <c r="O170"/>
  <c r="N170"/>
  <c r="P167"/>
  <c r="O167"/>
  <c r="N167"/>
  <c r="P164"/>
  <c r="O164"/>
  <c r="N164"/>
  <c r="P161"/>
  <c r="O161"/>
  <c r="N161"/>
  <c r="P158"/>
  <c r="O158"/>
  <c r="N158"/>
  <c r="P155"/>
  <c r="O155"/>
  <c r="N155"/>
  <c r="P152"/>
  <c r="O152"/>
  <c r="N152"/>
  <c r="P149"/>
  <c r="O149"/>
  <c r="N149"/>
  <c r="P146"/>
  <c r="O146"/>
  <c r="N146"/>
  <c r="P143"/>
  <c r="O143"/>
  <c r="N143"/>
  <c r="N140" s="1"/>
  <c r="N137" s="1"/>
  <c r="P142"/>
  <c r="P139" s="1"/>
  <c r="O142"/>
  <c r="O139" s="1"/>
  <c r="N142"/>
  <c r="N139" s="1"/>
  <c r="P141"/>
  <c r="O141"/>
  <c r="O138" s="1"/>
  <c r="N141"/>
  <c r="N138" s="1"/>
  <c r="P138"/>
  <c r="P134"/>
  <c r="O134"/>
  <c r="N134"/>
  <c r="P130"/>
  <c r="O130"/>
  <c r="N130"/>
  <c r="P127"/>
  <c r="O127"/>
  <c r="N127"/>
  <c r="N124" s="1"/>
  <c r="N121" s="1"/>
  <c r="P126"/>
  <c r="P123" s="1"/>
  <c r="O126"/>
  <c r="O123" s="1"/>
  <c r="N126"/>
  <c r="N123" s="1"/>
  <c r="P125"/>
  <c r="P122" s="1"/>
  <c r="O125"/>
  <c r="N125"/>
  <c r="N122" s="1"/>
  <c r="O122"/>
  <c r="P118"/>
  <c r="O118"/>
  <c r="N118"/>
  <c r="P115"/>
  <c r="P112" s="1"/>
  <c r="P109" s="1"/>
  <c r="O115"/>
  <c r="O112" s="1"/>
  <c r="O109" s="1"/>
  <c r="N115"/>
  <c r="P114"/>
  <c r="O114"/>
  <c r="O111" s="1"/>
  <c r="N114"/>
  <c r="N111" s="1"/>
  <c r="P113"/>
  <c r="P110" s="1"/>
  <c r="O113"/>
  <c r="O110" s="1"/>
  <c r="N113"/>
  <c r="N110" s="1"/>
  <c r="P111"/>
  <c r="P106"/>
  <c r="O106"/>
  <c r="N106"/>
  <c r="P103"/>
  <c r="O103"/>
  <c r="N103"/>
  <c r="P100"/>
  <c r="O100"/>
  <c r="N100"/>
  <c r="P97"/>
  <c r="O97"/>
  <c r="N97"/>
  <c r="P91"/>
  <c r="O91"/>
  <c r="N91"/>
  <c r="P88"/>
  <c r="O88"/>
  <c r="N88"/>
  <c r="P85"/>
  <c r="O85"/>
  <c r="N85"/>
  <c r="P82"/>
  <c r="O82"/>
  <c r="N82"/>
  <c r="P79"/>
  <c r="O79"/>
  <c r="N79"/>
  <c r="N76" s="1"/>
  <c r="N73" s="1"/>
  <c r="P78"/>
  <c r="P75" s="1"/>
  <c r="O78"/>
  <c r="O75" s="1"/>
  <c r="N78"/>
  <c r="N75" s="1"/>
  <c r="P77"/>
  <c r="P74" s="1"/>
  <c r="P216" s="1"/>
  <c r="O77"/>
  <c r="O74" s="1"/>
  <c r="N77"/>
  <c r="N74" s="1"/>
  <c r="P65"/>
  <c r="O65"/>
  <c r="N65"/>
  <c r="P62"/>
  <c r="O62"/>
  <c r="N62"/>
  <c r="P59"/>
  <c r="O59"/>
  <c r="O56" s="1"/>
  <c r="O53" s="1"/>
  <c r="N59"/>
  <c r="P58"/>
  <c r="P55" s="1"/>
  <c r="O58"/>
  <c r="O55" s="1"/>
  <c r="N58"/>
  <c r="N55" s="1"/>
  <c r="P57"/>
  <c r="O57"/>
  <c r="O54" s="1"/>
  <c r="N57"/>
  <c r="N54" s="1"/>
  <c r="N56"/>
  <c r="N53" s="1"/>
  <c r="P54"/>
  <c r="P50"/>
  <c r="P47" s="1"/>
  <c r="O50"/>
  <c r="N50"/>
  <c r="N47" s="1"/>
  <c r="P49"/>
  <c r="P46" s="1"/>
  <c r="O49"/>
  <c r="O46" s="1"/>
  <c r="N49"/>
  <c r="P48"/>
  <c r="O48"/>
  <c r="N48"/>
  <c r="O47"/>
  <c r="N46"/>
  <c r="P41"/>
  <c r="O41"/>
  <c r="N41"/>
  <c r="P38"/>
  <c r="P35" s="1"/>
  <c r="O38"/>
  <c r="N38"/>
  <c r="P37"/>
  <c r="O37"/>
  <c r="N37"/>
  <c r="P36"/>
  <c r="O36"/>
  <c r="N36"/>
  <c r="P27"/>
  <c r="O27"/>
  <c r="N27"/>
  <c r="P24"/>
  <c r="P21" s="1"/>
  <c r="P18" s="1"/>
  <c r="P30" s="1"/>
  <c r="O24"/>
  <c r="O21" s="1"/>
  <c r="O18" s="1"/>
  <c r="O30" s="1"/>
  <c r="N24"/>
  <c r="P23"/>
  <c r="O23"/>
  <c r="O20" s="1"/>
  <c r="O32" s="1"/>
  <c r="N23"/>
  <c r="N20" s="1"/>
  <c r="N32" s="1"/>
  <c r="P22"/>
  <c r="P19" s="1"/>
  <c r="P31" s="1"/>
  <c r="O22"/>
  <c r="O19" s="1"/>
  <c r="O31" s="1"/>
  <c r="N22"/>
  <c r="N19" s="1"/>
  <c r="N31" s="1"/>
  <c r="P20"/>
  <c r="P32" s="1"/>
  <c r="L190"/>
  <c r="L187" s="1"/>
  <c r="L189"/>
  <c r="L186" s="1"/>
  <c r="L203"/>
  <c r="G203" s="1"/>
  <c r="L48"/>
  <c r="M48"/>
  <c r="M45" s="1"/>
  <c r="K307"/>
  <c r="K274" s="1"/>
  <c r="K271" s="1"/>
  <c r="K308"/>
  <c r="K226"/>
  <c r="K223" s="1"/>
  <c r="K225"/>
  <c r="K222" s="1"/>
  <c r="K276"/>
  <c r="K300"/>
  <c r="K288"/>
  <c r="G288" s="1"/>
  <c r="G289"/>
  <c r="G287"/>
  <c r="G284"/>
  <c r="G278"/>
  <c r="M307"/>
  <c r="M306" s="1"/>
  <c r="M273" s="1"/>
  <c r="M270" s="1"/>
  <c r="L307"/>
  <c r="L274" s="1"/>
  <c r="L271" s="1"/>
  <c r="M285"/>
  <c r="L285"/>
  <c r="M282"/>
  <c r="L282"/>
  <c r="M279"/>
  <c r="L279"/>
  <c r="M276"/>
  <c r="G276" s="1"/>
  <c r="L276"/>
  <c r="M275"/>
  <c r="M272" s="1"/>
  <c r="L275"/>
  <c r="L272" s="1"/>
  <c r="M274"/>
  <c r="M271" s="1"/>
  <c r="K94"/>
  <c r="G94" s="1"/>
  <c r="G95"/>
  <c r="G96"/>
  <c r="K100"/>
  <c r="L100"/>
  <c r="M100"/>
  <c r="G101"/>
  <c r="K275"/>
  <c r="K272" s="1"/>
  <c r="G272" s="1"/>
  <c r="K294"/>
  <c r="G294" s="1"/>
  <c r="K291"/>
  <c r="K285"/>
  <c r="K282"/>
  <c r="G282" s="1"/>
  <c r="K279"/>
  <c r="G279" s="1"/>
  <c r="K262"/>
  <c r="K259"/>
  <c r="K258"/>
  <c r="K256" s="1"/>
  <c r="G256" s="1"/>
  <c r="K249"/>
  <c r="G249" s="1"/>
  <c r="K248"/>
  <c r="G248" s="1"/>
  <c r="K246"/>
  <c r="K245"/>
  <c r="G245" s="1"/>
  <c r="K253"/>
  <c r="G253" s="1"/>
  <c r="K250"/>
  <c r="K217"/>
  <c r="K311" s="1"/>
  <c r="L130"/>
  <c r="K130"/>
  <c r="K189"/>
  <c r="K186" s="1"/>
  <c r="K203"/>
  <c r="K82"/>
  <c r="M77"/>
  <c r="M74" s="1"/>
  <c r="M216" s="1"/>
  <c r="L77"/>
  <c r="L74" s="1"/>
  <c r="I126"/>
  <c r="I123" s="1"/>
  <c r="G128"/>
  <c r="M125"/>
  <c r="M122" s="1"/>
  <c r="L125"/>
  <c r="L122" s="1"/>
  <c r="K125"/>
  <c r="K122" s="1"/>
  <c r="J125"/>
  <c r="J122" s="1"/>
  <c r="I125"/>
  <c r="I122" s="1"/>
  <c r="H125"/>
  <c r="H122" s="1"/>
  <c r="K78"/>
  <c r="K75" s="1"/>
  <c r="L126"/>
  <c r="L123" s="1"/>
  <c r="K126"/>
  <c r="K123" s="1"/>
  <c r="H126"/>
  <c r="H123" s="1"/>
  <c r="J126"/>
  <c r="J123" s="1"/>
  <c r="J217"/>
  <c r="J189"/>
  <c r="J186" s="1"/>
  <c r="K77"/>
  <c r="K74" s="1"/>
  <c r="J77"/>
  <c r="J74" s="1"/>
  <c r="I77"/>
  <c r="I74" s="1"/>
  <c r="H77"/>
  <c r="H74" s="1"/>
  <c r="H216" s="1"/>
  <c r="J203"/>
  <c r="H130"/>
  <c r="I130"/>
  <c r="G130" s="1"/>
  <c r="J311"/>
  <c r="J130"/>
  <c r="J134"/>
  <c r="I78"/>
  <c r="I75" s="1"/>
  <c r="J78"/>
  <c r="J75" s="1"/>
  <c r="L78"/>
  <c r="L75" s="1"/>
  <c r="M78"/>
  <c r="M75" s="1"/>
  <c r="H78"/>
  <c r="H75" s="1"/>
  <c r="I106"/>
  <c r="J106"/>
  <c r="K106"/>
  <c r="L106"/>
  <c r="M106"/>
  <c r="H106"/>
  <c r="G107"/>
  <c r="G108"/>
  <c r="I103"/>
  <c r="J103"/>
  <c r="K103"/>
  <c r="L103"/>
  <c r="M103"/>
  <c r="H103"/>
  <c r="G104"/>
  <c r="G105"/>
  <c r="G61"/>
  <c r="I50"/>
  <c r="J50"/>
  <c r="K50"/>
  <c r="L50"/>
  <c r="M50"/>
  <c r="M47" s="1"/>
  <c r="H50"/>
  <c r="H142"/>
  <c r="H139" s="1"/>
  <c r="I141"/>
  <c r="I138" s="1"/>
  <c r="J141"/>
  <c r="J138" s="1"/>
  <c r="K141"/>
  <c r="K138" s="1"/>
  <c r="L141"/>
  <c r="L138" s="1"/>
  <c r="M138"/>
  <c r="H141"/>
  <c r="H138" s="1"/>
  <c r="G156"/>
  <c r="G157"/>
  <c r="I155"/>
  <c r="J155"/>
  <c r="K155"/>
  <c r="L155"/>
  <c r="M155"/>
  <c r="H155"/>
  <c r="I59"/>
  <c r="J59"/>
  <c r="K59"/>
  <c r="L59"/>
  <c r="M59"/>
  <c r="H59"/>
  <c r="G59" s="1"/>
  <c r="I236"/>
  <c r="I233" s="1"/>
  <c r="I230" s="1"/>
  <c r="J236"/>
  <c r="J233" s="1"/>
  <c r="J230" s="1"/>
  <c r="K236"/>
  <c r="K233" s="1"/>
  <c r="K230" s="1"/>
  <c r="L236"/>
  <c r="L233" s="1"/>
  <c r="L230" s="1"/>
  <c r="M236"/>
  <c r="M233" s="1"/>
  <c r="M230" s="1"/>
  <c r="H236"/>
  <c r="H233" s="1"/>
  <c r="H230" s="1"/>
  <c r="G237"/>
  <c r="G234" s="1"/>
  <c r="G231" s="1"/>
  <c r="G238"/>
  <c r="G235" s="1"/>
  <c r="G232" s="1"/>
  <c r="H235"/>
  <c r="H232" s="1"/>
  <c r="I235"/>
  <c r="I232" s="1"/>
  <c r="J235"/>
  <c r="J232" s="1"/>
  <c r="K235"/>
  <c r="K232" s="1"/>
  <c r="L235"/>
  <c r="L232" s="1"/>
  <c r="M235"/>
  <c r="M232" s="1"/>
  <c r="H234"/>
  <c r="H231" s="1"/>
  <c r="I234"/>
  <c r="I231" s="1"/>
  <c r="J234"/>
  <c r="J231" s="1"/>
  <c r="K234"/>
  <c r="K231" s="1"/>
  <c r="L231"/>
  <c r="M231"/>
  <c r="H226"/>
  <c r="H223" s="1"/>
  <c r="I226"/>
  <c r="I223" s="1"/>
  <c r="J226"/>
  <c r="J223" s="1"/>
  <c r="L226"/>
  <c r="L223" s="1"/>
  <c r="M226"/>
  <c r="M223" s="1"/>
  <c r="H225"/>
  <c r="H222" s="1"/>
  <c r="I225"/>
  <c r="I222" s="1"/>
  <c r="J225"/>
  <c r="J222" s="1"/>
  <c r="L225"/>
  <c r="L222" s="1"/>
  <c r="M225"/>
  <c r="M222" s="1"/>
  <c r="I227"/>
  <c r="I224" s="1"/>
  <c r="I221" s="1"/>
  <c r="J227"/>
  <c r="J224" s="1"/>
  <c r="J221" s="1"/>
  <c r="K227"/>
  <c r="K224" s="1"/>
  <c r="K221" s="1"/>
  <c r="L227"/>
  <c r="L224" s="1"/>
  <c r="L221" s="1"/>
  <c r="M227"/>
  <c r="M224" s="1"/>
  <c r="M221" s="1"/>
  <c r="H227"/>
  <c r="H224" s="1"/>
  <c r="H221" s="1"/>
  <c r="G229"/>
  <c r="G226" s="1"/>
  <c r="G223" s="1"/>
  <c r="I206"/>
  <c r="J206"/>
  <c r="K206"/>
  <c r="L206"/>
  <c r="M206"/>
  <c r="H206"/>
  <c r="G207"/>
  <c r="G208"/>
  <c r="I200"/>
  <c r="J200"/>
  <c r="K200"/>
  <c r="L200"/>
  <c r="M200"/>
  <c r="H200"/>
  <c r="G200" s="1"/>
  <c r="G202"/>
  <c r="I197"/>
  <c r="G197" s="1"/>
  <c r="J197"/>
  <c r="K197"/>
  <c r="L197"/>
  <c r="M197"/>
  <c r="H197"/>
  <c r="G199"/>
  <c r="I194"/>
  <c r="J194"/>
  <c r="K194"/>
  <c r="L194"/>
  <c r="H194"/>
  <c r="G194" s="1"/>
  <c r="G196"/>
  <c r="I191"/>
  <c r="J191"/>
  <c r="K191"/>
  <c r="L191"/>
  <c r="L188" s="1"/>
  <c r="M191"/>
  <c r="M188" s="1"/>
  <c r="H191"/>
  <c r="G191" s="1"/>
  <c r="G193"/>
  <c r="H190"/>
  <c r="H187" s="1"/>
  <c r="I190"/>
  <c r="I187" s="1"/>
  <c r="J190"/>
  <c r="J187" s="1"/>
  <c r="K190"/>
  <c r="K187" s="1"/>
  <c r="M190"/>
  <c r="M187" s="1"/>
  <c r="H189"/>
  <c r="H186" s="1"/>
  <c r="I189"/>
  <c r="I186" s="1"/>
  <c r="M186"/>
  <c r="I182"/>
  <c r="J182"/>
  <c r="K182"/>
  <c r="L182"/>
  <c r="M182"/>
  <c r="H182"/>
  <c r="G183"/>
  <c r="G184"/>
  <c r="I179"/>
  <c r="J179"/>
  <c r="K179"/>
  <c r="L179"/>
  <c r="M179"/>
  <c r="H179"/>
  <c r="G180"/>
  <c r="G181"/>
  <c r="I176"/>
  <c r="J176"/>
  <c r="K176"/>
  <c r="L176"/>
  <c r="M176"/>
  <c r="H176"/>
  <c r="G177"/>
  <c r="G178"/>
  <c r="I173"/>
  <c r="J173"/>
  <c r="K173"/>
  <c r="L173"/>
  <c r="M173"/>
  <c r="H173"/>
  <c r="G174"/>
  <c r="G175"/>
  <c r="I170"/>
  <c r="J170"/>
  <c r="K170"/>
  <c r="L170"/>
  <c r="M170"/>
  <c r="H170"/>
  <c r="G171"/>
  <c r="G172"/>
  <c r="I167"/>
  <c r="J167"/>
  <c r="K167"/>
  <c r="L167"/>
  <c r="M167"/>
  <c r="H167"/>
  <c r="G168"/>
  <c r="G169"/>
  <c r="I164"/>
  <c r="J164"/>
  <c r="K164"/>
  <c r="L164"/>
  <c r="M164"/>
  <c r="H164"/>
  <c r="G165"/>
  <c r="G166"/>
  <c r="I161"/>
  <c r="J161"/>
  <c r="K161"/>
  <c r="L161"/>
  <c r="M161"/>
  <c r="H161"/>
  <c r="G162"/>
  <c r="G163"/>
  <c r="I158"/>
  <c r="G158" s="1"/>
  <c r="J158"/>
  <c r="K158"/>
  <c r="L158"/>
  <c r="M158"/>
  <c r="H158"/>
  <c r="G160"/>
  <c r="M152"/>
  <c r="I152"/>
  <c r="J152"/>
  <c r="K152"/>
  <c r="L152"/>
  <c r="H152"/>
  <c r="G153"/>
  <c r="G154"/>
  <c r="I149"/>
  <c r="J149"/>
  <c r="K149"/>
  <c r="L149"/>
  <c r="M149"/>
  <c r="H149"/>
  <c r="G150"/>
  <c r="G151"/>
  <c r="I146"/>
  <c r="G146" s="1"/>
  <c r="J146"/>
  <c r="K146"/>
  <c r="L146"/>
  <c r="M146"/>
  <c r="H146"/>
  <c r="I143"/>
  <c r="J143"/>
  <c r="K143"/>
  <c r="L143"/>
  <c r="M143"/>
  <c r="H143"/>
  <c r="G143" s="1"/>
  <c r="I142"/>
  <c r="I139" s="1"/>
  <c r="J142"/>
  <c r="J139" s="1"/>
  <c r="K142"/>
  <c r="K139" s="1"/>
  <c r="L142"/>
  <c r="L139" s="1"/>
  <c r="M142"/>
  <c r="M139" s="1"/>
  <c r="I134"/>
  <c r="K134"/>
  <c r="L134"/>
  <c r="M134"/>
  <c r="H134"/>
  <c r="G134" s="1"/>
  <c r="M130"/>
  <c r="I127"/>
  <c r="J127"/>
  <c r="K127"/>
  <c r="G127" s="1"/>
  <c r="L127"/>
  <c r="M127"/>
  <c r="H127"/>
  <c r="G129"/>
  <c r="M126"/>
  <c r="M123" s="1"/>
  <c r="I118"/>
  <c r="J118"/>
  <c r="K118"/>
  <c r="L118"/>
  <c r="M118"/>
  <c r="H118"/>
  <c r="G118" s="1"/>
  <c r="G119"/>
  <c r="G120"/>
  <c r="G117"/>
  <c r="I115"/>
  <c r="J115"/>
  <c r="K115"/>
  <c r="L115"/>
  <c r="M115"/>
  <c r="H115"/>
  <c r="G115" s="1"/>
  <c r="H114"/>
  <c r="H111" s="1"/>
  <c r="I114"/>
  <c r="I111" s="1"/>
  <c r="J114"/>
  <c r="J111" s="1"/>
  <c r="K114"/>
  <c r="K111" s="1"/>
  <c r="L114"/>
  <c r="L111" s="1"/>
  <c r="M114"/>
  <c r="M111" s="1"/>
  <c r="H113"/>
  <c r="H110" s="1"/>
  <c r="I113"/>
  <c r="I110" s="1"/>
  <c r="J113"/>
  <c r="J110" s="1"/>
  <c r="K113"/>
  <c r="K110" s="1"/>
  <c r="L113"/>
  <c r="L110" s="1"/>
  <c r="M113"/>
  <c r="M110" s="1"/>
  <c r="I97"/>
  <c r="J97"/>
  <c r="K97"/>
  <c r="L97"/>
  <c r="M97"/>
  <c r="H97"/>
  <c r="G98"/>
  <c r="G99"/>
  <c r="G93"/>
  <c r="G92"/>
  <c r="I91"/>
  <c r="J91"/>
  <c r="K91"/>
  <c r="L91"/>
  <c r="M91"/>
  <c r="H91"/>
  <c r="I88"/>
  <c r="J88"/>
  <c r="K88"/>
  <c r="L88"/>
  <c r="M88"/>
  <c r="H88"/>
  <c r="G89"/>
  <c r="G90"/>
  <c r="I85"/>
  <c r="J85"/>
  <c r="K85"/>
  <c r="L85"/>
  <c r="M85"/>
  <c r="H85"/>
  <c r="I82"/>
  <c r="J82"/>
  <c r="L82"/>
  <c r="M82"/>
  <c r="H82"/>
  <c r="I79"/>
  <c r="J79"/>
  <c r="K79"/>
  <c r="L79"/>
  <c r="M79"/>
  <c r="H79"/>
  <c r="G86"/>
  <c r="G87"/>
  <c r="G83"/>
  <c r="G84"/>
  <c r="G80"/>
  <c r="G81"/>
  <c r="I65"/>
  <c r="J65"/>
  <c r="K65"/>
  <c r="L65"/>
  <c r="H65"/>
  <c r="G65" s="1"/>
  <c r="G67"/>
  <c r="I62"/>
  <c r="J62"/>
  <c r="K62"/>
  <c r="L62"/>
  <c r="M62"/>
  <c r="H62"/>
  <c r="G62" s="1"/>
  <c r="G64"/>
  <c r="H58"/>
  <c r="H55" s="1"/>
  <c r="I58"/>
  <c r="I55" s="1"/>
  <c r="J58"/>
  <c r="J55" s="1"/>
  <c r="K58"/>
  <c r="K55" s="1"/>
  <c r="L58"/>
  <c r="L55" s="1"/>
  <c r="M58"/>
  <c r="M55" s="1"/>
  <c r="H57"/>
  <c r="H54" s="1"/>
  <c r="I57"/>
  <c r="I54" s="1"/>
  <c r="J57"/>
  <c r="J54" s="1"/>
  <c r="K57"/>
  <c r="K54" s="1"/>
  <c r="L57"/>
  <c r="L54" s="1"/>
  <c r="M57"/>
  <c r="M54" s="1"/>
  <c r="G51"/>
  <c r="G48" s="1"/>
  <c r="G45" s="1"/>
  <c r="G52"/>
  <c r="G49" s="1"/>
  <c r="G46" s="1"/>
  <c r="H49"/>
  <c r="H46" s="1"/>
  <c r="I49"/>
  <c r="I46" s="1"/>
  <c r="J49"/>
  <c r="J46" s="1"/>
  <c r="K49"/>
  <c r="K46" s="1"/>
  <c r="L49"/>
  <c r="L46" s="1"/>
  <c r="M49"/>
  <c r="M46" s="1"/>
  <c r="H48"/>
  <c r="H45" s="1"/>
  <c r="I48"/>
  <c r="I45" s="1"/>
  <c r="J48"/>
  <c r="J45" s="1"/>
  <c r="K48"/>
  <c r="K45" s="1"/>
  <c r="I41"/>
  <c r="J41"/>
  <c r="K41"/>
  <c r="G41" s="1"/>
  <c r="L41"/>
  <c r="M41"/>
  <c r="H41"/>
  <c r="G43"/>
  <c r="I38"/>
  <c r="J38"/>
  <c r="K38"/>
  <c r="L38"/>
  <c r="L35" s="1"/>
  <c r="M38"/>
  <c r="H38"/>
  <c r="G39"/>
  <c r="G40"/>
  <c r="H37"/>
  <c r="I37"/>
  <c r="J37"/>
  <c r="K37"/>
  <c r="L37"/>
  <c r="M37"/>
  <c r="H36"/>
  <c r="I36"/>
  <c r="J36"/>
  <c r="K36"/>
  <c r="L36"/>
  <c r="M36"/>
  <c r="H23"/>
  <c r="H20" s="1"/>
  <c r="H32" s="1"/>
  <c r="I23"/>
  <c r="I20" s="1"/>
  <c r="I32" s="1"/>
  <c r="J23"/>
  <c r="J20" s="1"/>
  <c r="J32" s="1"/>
  <c r="K23"/>
  <c r="K20" s="1"/>
  <c r="K32" s="1"/>
  <c r="L23"/>
  <c r="L20" s="1"/>
  <c r="L32" s="1"/>
  <c r="M23"/>
  <c r="M20" s="1"/>
  <c r="M32" s="1"/>
  <c r="H22"/>
  <c r="H19" s="1"/>
  <c r="H31" s="1"/>
  <c r="I22"/>
  <c r="I19" s="1"/>
  <c r="I31" s="1"/>
  <c r="J22"/>
  <c r="J19" s="1"/>
  <c r="J31" s="1"/>
  <c r="K22"/>
  <c r="K19" s="1"/>
  <c r="K31" s="1"/>
  <c r="L22"/>
  <c r="L19" s="1"/>
  <c r="L31" s="1"/>
  <c r="M22"/>
  <c r="M19" s="1"/>
  <c r="M31" s="1"/>
  <c r="I27"/>
  <c r="J27"/>
  <c r="K27"/>
  <c r="L27"/>
  <c r="M27"/>
  <c r="H27"/>
  <c r="G27" s="1"/>
  <c r="I24"/>
  <c r="J24"/>
  <c r="K24"/>
  <c r="L24"/>
  <c r="M24"/>
  <c r="H24"/>
  <c r="G24" s="1"/>
  <c r="N310" l="1"/>
  <c r="O312"/>
  <c r="N70"/>
  <c r="P218"/>
  <c r="P140"/>
  <c r="P137" s="1"/>
  <c r="G227"/>
  <c r="G258"/>
  <c r="G275"/>
  <c r="L21"/>
  <c r="L18" s="1"/>
  <c r="L30" s="1"/>
  <c r="P76"/>
  <c r="P73" s="1"/>
  <c r="N112"/>
  <c r="N109" s="1"/>
  <c r="O140"/>
  <c r="O137" s="1"/>
  <c r="N241"/>
  <c r="G307"/>
  <c r="P241"/>
  <c r="M21"/>
  <c r="M18" s="1"/>
  <c r="M30" s="1"/>
  <c r="I21"/>
  <c r="I18" s="1"/>
  <c r="I30" s="1"/>
  <c r="N69"/>
  <c r="P56"/>
  <c r="P53" s="1"/>
  <c r="P68" s="1"/>
  <c r="O76"/>
  <c r="O73" s="1"/>
  <c r="N239"/>
  <c r="P306"/>
  <c r="P273" s="1"/>
  <c r="P270" s="1"/>
  <c r="O306"/>
  <c r="O273" s="1"/>
  <c r="O270" s="1"/>
  <c r="N274"/>
  <c r="N271" s="1"/>
  <c r="G271" s="1"/>
  <c r="O188"/>
  <c r="O185" s="1"/>
  <c r="P124"/>
  <c r="P121" s="1"/>
  <c r="O124"/>
  <c r="O121" s="1"/>
  <c r="O216"/>
  <c r="P69"/>
  <c r="P310" s="1"/>
  <c r="O35"/>
  <c r="O68"/>
  <c r="O69"/>
  <c r="N35"/>
  <c r="N68" s="1"/>
  <c r="N21"/>
  <c r="N18" s="1"/>
  <c r="N30" s="1"/>
  <c r="P239"/>
  <c r="P70"/>
  <c r="P312" s="1"/>
  <c r="N216"/>
  <c r="O218"/>
  <c r="P215"/>
  <c r="O239"/>
  <c r="O70"/>
  <c r="N215"/>
  <c r="N218"/>
  <c r="N240"/>
  <c r="O241"/>
  <c r="K306"/>
  <c r="G306" s="1"/>
  <c r="G100"/>
  <c r="L306"/>
  <c r="K267"/>
  <c r="G267" s="1"/>
  <c r="K247"/>
  <c r="G247" s="1"/>
  <c r="K244"/>
  <c r="G244" s="1"/>
  <c r="K188"/>
  <c r="K185" s="1"/>
  <c r="I240"/>
  <c r="I310" s="1"/>
  <c r="H76"/>
  <c r="J76"/>
  <c r="L76"/>
  <c r="L73" s="1"/>
  <c r="M76"/>
  <c r="M73" s="1"/>
  <c r="I76"/>
  <c r="M56"/>
  <c r="M53" s="1"/>
  <c r="I241"/>
  <c r="L56"/>
  <c r="L53" s="1"/>
  <c r="I56"/>
  <c r="K140"/>
  <c r="K137" s="1"/>
  <c r="H56"/>
  <c r="G126"/>
  <c r="G123" s="1"/>
  <c r="H140"/>
  <c r="H137" s="1"/>
  <c r="H188"/>
  <c r="H185" s="1"/>
  <c r="K216"/>
  <c r="K240"/>
  <c r="M240"/>
  <c r="I140"/>
  <c r="I137" s="1"/>
  <c r="M140"/>
  <c r="M137" s="1"/>
  <c r="J218"/>
  <c r="J188"/>
  <c r="J185" s="1"/>
  <c r="G141"/>
  <c r="G138" s="1"/>
  <c r="G78"/>
  <c r="G75" s="1"/>
  <c r="L140"/>
  <c r="L137" s="1"/>
  <c r="G142"/>
  <c r="G139" s="1"/>
  <c r="L124"/>
  <c r="L121" s="1"/>
  <c r="J140"/>
  <c r="J137" s="1"/>
  <c r="L185"/>
  <c r="M241"/>
  <c r="G217"/>
  <c r="G77"/>
  <c r="G74" s="1"/>
  <c r="K76"/>
  <c r="K73" s="1"/>
  <c r="K35"/>
  <c r="K56"/>
  <c r="K53" s="1"/>
  <c r="G189"/>
  <c r="G186" s="1"/>
  <c r="J56"/>
  <c r="H124"/>
  <c r="H121" s="1"/>
  <c r="G106"/>
  <c r="G103"/>
  <c r="J21"/>
  <c r="J18" s="1"/>
  <c r="J30" s="1"/>
  <c r="G240"/>
  <c r="G155"/>
  <c r="J240"/>
  <c r="H241"/>
  <c r="G224"/>
  <c r="G221" s="1"/>
  <c r="K241"/>
  <c r="L239"/>
  <c r="L240"/>
  <c r="H240"/>
  <c r="J241"/>
  <c r="H239"/>
  <c r="L241"/>
  <c r="H112"/>
  <c r="H109" s="1"/>
  <c r="G114"/>
  <c r="G111" s="1"/>
  <c r="L112"/>
  <c r="L109" s="1"/>
  <c r="J239"/>
  <c r="K239"/>
  <c r="G241"/>
  <c r="M239"/>
  <c r="I239"/>
  <c r="I216"/>
  <c r="G57"/>
  <c r="G54" s="1"/>
  <c r="K69"/>
  <c r="G23"/>
  <c r="G20" s="1"/>
  <c r="G32" s="1"/>
  <c r="H21"/>
  <c r="H18" s="1"/>
  <c r="H30" s="1"/>
  <c r="G22"/>
  <c r="G19" s="1"/>
  <c r="G31" s="1"/>
  <c r="G236"/>
  <c r="G233" s="1"/>
  <c r="G230" s="1"/>
  <c r="H69"/>
  <c r="H310" s="1"/>
  <c r="G38"/>
  <c r="L69"/>
  <c r="L218"/>
  <c r="H218"/>
  <c r="M69"/>
  <c r="M310" s="1"/>
  <c r="M218"/>
  <c r="I218"/>
  <c r="G97"/>
  <c r="K112"/>
  <c r="K109" s="1"/>
  <c r="J69"/>
  <c r="L70"/>
  <c r="L312" s="1"/>
  <c r="H70"/>
  <c r="H312" s="1"/>
  <c r="J112"/>
  <c r="J109" s="1"/>
  <c r="J216"/>
  <c r="J310" s="1"/>
  <c r="H35"/>
  <c r="K70"/>
  <c r="K312" s="1"/>
  <c r="M70"/>
  <c r="M312" s="1"/>
  <c r="I70"/>
  <c r="I312" s="1"/>
  <c r="I69"/>
  <c r="L216"/>
  <c r="L310" s="1"/>
  <c r="G88"/>
  <c r="J70"/>
  <c r="K21"/>
  <c r="K18" s="1"/>
  <c r="K30" s="1"/>
  <c r="K124"/>
  <c r="K121" s="1"/>
  <c r="G206"/>
  <c r="G188" s="1"/>
  <c r="I188"/>
  <c r="I185" s="1"/>
  <c r="M185"/>
  <c r="G190"/>
  <c r="G187" s="1"/>
  <c r="G182"/>
  <c r="G179"/>
  <c r="G176"/>
  <c r="G173"/>
  <c r="G170"/>
  <c r="G167"/>
  <c r="G164"/>
  <c r="G161"/>
  <c r="G152"/>
  <c r="G149"/>
  <c r="I124"/>
  <c r="I121" s="1"/>
  <c r="J124"/>
  <c r="J121" s="1"/>
  <c r="M124"/>
  <c r="M121" s="1"/>
  <c r="G125"/>
  <c r="G122" s="1"/>
  <c r="M112"/>
  <c r="M109" s="1"/>
  <c r="I112"/>
  <c r="I109" s="1"/>
  <c r="G113"/>
  <c r="G110" s="1"/>
  <c r="G91"/>
  <c r="G85"/>
  <c r="G82"/>
  <c r="G58"/>
  <c r="G55" s="1"/>
  <c r="I35"/>
  <c r="J35"/>
  <c r="M35"/>
  <c r="G36"/>
  <c r="G37"/>
  <c r="J312" l="1"/>
  <c r="K273"/>
  <c r="O215"/>
  <c r="O310"/>
  <c r="M215"/>
  <c r="K310"/>
  <c r="G274"/>
  <c r="N312"/>
  <c r="O309"/>
  <c r="P309"/>
  <c r="N309"/>
  <c r="L273"/>
  <c r="L270" s="1"/>
  <c r="K265"/>
  <c r="G265" s="1"/>
  <c r="G140"/>
  <c r="G137" s="1"/>
  <c r="G35"/>
  <c r="G218"/>
  <c r="G185"/>
  <c r="G239"/>
  <c r="G56"/>
  <c r="G69"/>
  <c r="K215"/>
  <c r="G112"/>
  <c r="G109" s="1"/>
  <c r="L215"/>
  <c r="G21"/>
  <c r="G18" s="1"/>
  <c r="G30" s="1"/>
  <c r="M68"/>
  <c r="G216"/>
  <c r="G124"/>
  <c r="G121" s="1"/>
  <c r="G70"/>
  <c r="L47"/>
  <c r="L68" s="1"/>
  <c r="J73"/>
  <c r="J215" s="1"/>
  <c r="J53"/>
  <c r="G273" l="1"/>
  <c r="K270"/>
  <c r="G270" s="1"/>
  <c r="G312"/>
  <c r="G310"/>
  <c r="L309"/>
  <c r="M309"/>
  <c r="K47"/>
  <c r="K44" s="1"/>
  <c r="K68" s="1"/>
  <c r="K309" s="1"/>
  <c r="I73"/>
  <c r="I215" s="1"/>
  <c r="I53"/>
  <c r="J47" l="1"/>
  <c r="J44" s="1"/>
  <c r="J68" s="1"/>
  <c r="J309" s="1"/>
  <c r="H73"/>
  <c r="H215" s="1"/>
  <c r="G79"/>
  <c r="G76" s="1"/>
  <c r="H53"/>
  <c r="G53"/>
  <c r="G73" l="1"/>
  <c r="I47"/>
  <c r="I44" s="1"/>
  <c r="I68" s="1"/>
  <c r="I309" s="1"/>
  <c r="G215" l="1"/>
  <c r="G50"/>
  <c r="H47"/>
  <c r="H44" s="1"/>
  <c r="H68" s="1"/>
  <c r="H309" s="1"/>
  <c r="G47" l="1"/>
  <c r="G44" s="1"/>
  <c r="G68" s="1"/>
  <c r="G309" s="1"/>
</calcChain>
</file>

<file path=xl/sharedStrings.xml><?xml version="1.0" encoding="utf-8"?>
<sst xmlns="http://schemas.openxmlformats.org/spreadsheetml/2006/main" count="1106" uniqueCount="138">
  <si>
    <t>№ п/п</t>
  </si>
  <si>
    <t>Наименование показателя</t>
  </si>
  <si>
    <t>Срок реализации</t>
  </si>
  <si>
    <t>с (год)</t>
  </si>
  <si>
    <t>по (год)</t>
  </si>
  <si>
    <t>Соисполнитель, исполнитель основного мероприятия, исполнитель ведомственной целевой программы, исполнитель мероприятия</t>
  </si>
  <si>
    <t>Финансовое обеспечение</t>
  </si>
  <si>
    <t>Источник</t>
  </si>
  <si>
    <t>Всего</t>
  </si>
  <si>
    <t>Объем (рублей)</t>
  </si>
  <si>
    <t>в том числе по годам реализации муниципальной программы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</si>
  <si>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</si>
  <si>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</si>
  <si>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</si>
  <si>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</si>
  <si>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</si>
  <si>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</si>
  <si>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</si>
  <si>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</si>
  <si>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</si>
  <si>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</si>
  <si>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</si>
  <si>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Итого по подпрогамме3</t>
  </si>
  <si>
    <t>к Постановлению администрации Полтавского городского поселения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</si>
  <si>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</si>
  <si>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</si>
  <si>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r>
      <rPr>
        <b/>
        <sz val="10"/>
        <color theme="1"/>
        <rFont val="Times New Roman"/>
        <family val="1"/>
        <charset val="204"/>
      </rPr>
      <t>Цель муниципальной програмы</t>
    </r>
    <r>
      <rPr>
        <sz val="10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поселка и модернизации социальной сферы, создание элементов конкурентоспособной инновационной экономики</t>
    </r>
  </si>
  <si>
    <r>
      <rPr>
        <b/>
        <sz val="10"/>
        <color theme="1"/>
        <rFont val="Times New Roman"/>
        <family val="1"/>
        <charset val="204"/>
      </rPr>
      <t>Задача муниципальной программы</t>
    </r>
    <r>
      <rPr>
        <sz val="10"/>
        <color theme="1"/>
        <rFont val="Times New Roman"/>
        <family val="1"/>
        <charset val="204"/>
      </rPr>
      <t xml:space="preserve"> Улучшение хозяйственного климата т обеспечение роста объемов инвестиций, вкладываемых в экономику Полтавского городского поселения</t>
    </r>
  </si>
  <si>
    <t>Подпрограмма1 "Содействие занятости населения Полтавского городского поселения на 2014-2019 годы"</t>
  </si>
  <si>
    <t>Цель подпрограммы 1 Снижение уровня общей безработицы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</si>
  <si>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</si>
  <si>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мероприятие1 </t>
    </r>
    <r>
      <rPr>
        <sz val="10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</si>
  <si>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</si>
  <si>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</si>
  <si>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(2014-2019г.г.)</t>
  </si>
  <si>
    <r>
      <rPr>
        <b/>
        <sz val="10"/>
        <color theme="1"/>
        <rFont val="Times New Roman"/>
        <family val="1"/>
        <charset val="204"/>
      </rPr>
      <t>Цель программы2</t>
    </r>
    <r>
      <rPr>
        <sz val="10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своих полномочий Администрации Полтавского городского поселения 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</si>
  <si>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Финансовое, материально-техническое обеспечение Администрации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</si>
  <si>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Ведомственная целевая программа "Повышение эффективности деятельности Администрации Полтавского городского поселения на 2013-2015 годы"</t>
    </r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</si>
  <si>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Разграничение государственной собственности на землю и оформление в собственность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</si>
  <si>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землеустройству и землепользованию в Полтавском городском поселении</t>
    </r>
  </si>
  <si>
    <t>Разграничение государственной собственности на землю</t>
  </si>
  <si>
    <r>
      <rPr>
        <b/>
        <sz val="10"/>
        <color theme="1"/>
        <rFont val="Times New Roman"/>
        <family val="1"/>
        <charset val="204"/>
      </rPr>
      <t>Задача3</t>
    </r>
    <r>
      <rPr>
        <sz val="10"/>
        <color theme="1"/>
        <rFont val="Times New Roman"/>
        <family val="1"/>
        <charset val="204"/>
      </rPr>
      <t xml:space="preserve"> Совершенствование системы учета объектов собственности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</si>
  <si>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</si>
  <si>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</si>
  <si>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</si>
  <si>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</si>
  <si>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r>
      <rPr>
        <b/>
        <sz val="10"/>
        <color theme="1"/>
        <rFont val="Times New Roman"/>
        <family val="1"/>
        <charset val="204"/>
      </rPr>
      <t>Цель подпрограммы3</t>
    </r>
    <r>
      <rPr>
        <sz val="10"/>
        <color theme="1"/>
        <rFont val="Times New Roman"/>
        <family val="1"/>
        <charset val="204"/>
      </rPr>
      <t xml:space="preserve"> Создание условий для развития экономики и социальной сферы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</si>
  <si>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населения круглогодичным движением по качественным автомобильным дорогам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</si>
  <si>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содержанию автомобильных дорог в Полтавском городском поселении</t>
    </r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</si>
  <si>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</si>
  <si>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</si>
  <si>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>Приобретение и установка дорожных знакаов</t>
  </si>
  <si>
    <t>Разметка дорог и пешеходных переходов</t>
  </si>
  <si>
    <t>Очистка дорог от снега и наледи в зимнее время</t>
  </si>
  <si>
    <t xml:space="preserve">Капитальный ремонт автомобильных дорог в р.п.Полтавка 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</si>
  <si>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</si>
  <si>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</si>
  <si>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t xml:space="preserve">Замена изношенной системы  водоснабжения </t>
  </si>
  <si>
    <t>Строительство новых участков системы водоснабжения</t>
  </si>
  <si>
    <r>
      <rPr>
        <b/>
        <sz val="10"/>
        <color theme="1"/>
        <rFont val="Times New Roman"/>
        <family val="1"/>
        <charset val="204"/>
      </rPr>
      <t>Задача3</t>
    </r>
    <r>
      <rPr>
        <sz val="10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</si>
  <si>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строительству и ремонту жилищного фонда Полтавского городского поселения</t>
    </r>
  </si>
  <si>
    <t xml:space="preserve">Проведение капитального ремонта, реконструкции и модернизации жилых домов </t>
  </si>
  <si>
    <t>Переселение граждан из аварийного жилищного фонда</t>
  </si>
  <si>
    <t>Социальные выплаты на строительство индивидуального жилья, объектов инженерной инфраструктуры и площадок индивидуального жилищного строительства</t>
  </si>
  <si>
    <r>
      <rPr>
        <b/>
        <sz val="10"/>
        <color theme="1"/>
        <rFont val="Times New Roman"/>
        <family val="1"/>
        <charset val="204"/>
      </rPr>
      <t>Задача4</t>
    </r>
    <r>
      <rPr>
        <sz val="10"/>
        <color theme="1"/>
        <rFont val="Times New Roman"/>
        <family val="1"/>
        <charset val="204"/>
      </rPr>
      <t xml:space="preserve"> Содействие в реализации инвестиционных проектов в жилищно-коммунальном комплексе на территории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</si>
  <si>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</si>
  <si>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t>Строительство газопровода среднего давления и газораспределительных сетей в квартале "Юго-Восточный"</t>
  </si>
  <si>
    <t>Разработка и экспертиза газификации жилых домов в квартале "Юго-Восточный"</t>
  </si>
  <si>
    <t xml:space="preserve"> Замена уличных тепловых сетей</t>
  </si>
  <si>
    <t>Строительство разводящих сетей водопровода в микройоне "Юго-Восточный"</t>
  </si>
  <si>
    <t>Водоснабжение жилого квартала малоэтажной застройки юго-восточной части р.п.Полтавка Омской области (строительство водопроводных сетей для водоснабжения ул.Дачная, Светлая, Новоселов и Сибирская)</t>
  </si>
  <si>
    <t>Распределительный газопровод к 46 квартирам жилого комплекса малоэтажной застройки в юго-восточной части р.п.Полтавка Омской области (строительство)</t>
  </si>
  <si>
    <t>Реконструкция существующих линий уличного освещения</t>
  </si>
  <si>
    <t>Строительство сетей и сооружений ливневой канализации</t>
  </si>
  <si>
    <t>Очистка водоотводных канав</t>
  </si>
  <si>
    <t>Строительство молульной котельной в 29 жилом квартале</t>
  </si>
  <si>
    <t>Реконструкция центральной котельной - полная замена котлов и оборудования (ул.Мира31)</t>
  </si>
  <si>
    <t>Приобретение альтернативной модульной котельной в р.п.Полтавка</t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</si>
  <si>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</si>
  <si>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</si>
  <si>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</si>
  <si>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</si>
  <si>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</si>
  <si>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Мероприятия в части регулирования тарифов и надбавок организаций коммунального комплекса (приобретение газового котла)</t>
  </si>
  <si>
    <t>Распределительный газопровод к 46 квартирам жилого комплекса малоэтажной застройки в юго-восточной части р.п.Полтавка Омской области. Подключение 5 квартир (домов)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</si>
  <si>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 на 2014-2019 годы"</t>
  </si>
  <si>
    <r>
      <rPr>
        <b/>
        <sz val="10"/>
        <color theme="1"/>
        <rFont val="Times New Roman"/>
        <family val="1"/>
        <charset val="204"/>
      </rPr>
      <t>Цель подпрограммы4</t>
    </r>
    <r>
      <rPr>
        <sz val="10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</si>
  <si>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10"/>
        <color theme="1"/>
        <rFont val="Times New Roman"/>
        <family val="1"/>
        <charset val="204"/>
      </rPr>
      <t>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  </r>
  </si>
  <si>
    <r>
      <t xml:space="preserve">Основное мероприятие1 </t>
    </r>
    <r>
      <rPr>
        <sz val="10"/>
        <color theme="1"/>
        <rFont val="Times New Roman"/>
        <family val="1"/>
        <charset val="204"/>
      </rPr>
      <t>Поддержка ЛПХ в Полтавском городском поселении</t>
    </r>
  </si>
  <si>
    <t>Возмещение части затрат гражданам, ведущим личное подсобное хозяйство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</si>
  <si>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Расширение и совершенствование структуры поддержки малого и среднего предпринимательства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</si>
  <si>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Поддержкка малго и среднего предпринимательства в Полтавском городском поселении </t>
    </r>
  </si>
  <si>
    <t>Возмещение части затрат индивидуальным предпринимателям, производителям товаров, работ, услуг.</t>
  </si>
  <si>
    <t>Итого по подпрограмме4</t>
  </si>
  <si>
    <t>Строительство подводящего водопровода к микрорайону "Юго-Восточный"</t>
  </si>
  <si>
    <t>Ремонт автомобильных дорог в р.п.Полтавка (ул.1 Мая, ул.Щорса, ул.Победы, ул.Калинина)</t>
  </si>
  <si>
    <t>Ремонт автомобильных дорог в р.п.Полтавка по ул.Ленина и по ул.Комсомльская</t>
  </si>
  <si>
    <t>3.Поступлений целевого характера из областного бюджета</t>
  </si>
  <si>
    <t>2.Поступлений от гос. Корпорации- Фонд содействия реформированию жилищно-коммунальному хозяйству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</si>
  <si>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</si>
  <si>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</si>
  <si>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Подготовка проектно-сметной документации на строительство внутрипоселковых дорог</t>
  </si>
  <si>
    <t>Всего, из них расходы за счет</t>
  </si>
  <si>
    <t xml:space="preserve"> Ремонт автомобильных дорог в р.п.Полтавка по ул. Победы, ул.1-я Восточная, ул.Гуртьева и ул. Олимпийская</t>
  </si>
  <si>
    <t>х</t>
  </si>
  <si>
    <r>
      <rPr>
        <b/>
        <sz val="10"/>
        <color theme="1"/>
        <rFont val="Times New Roman"/>
        <family val="1"/>
        <charset val="204"/>
      </rPr>
      <t>Цель подпрограммы 5</t>
    </r>
    <r>
      <rPr>
        <sz val="10"/>
        <color theme="1"/>
        <rFont val="Times New Roman"/>
        <family val="1"/>
        <charset val="204"/>
      </rPr>
      <t xml:space="preserve"> Повышение уровня благоустройства территорий общего пользования  Полтавского городского поселения Полтавского муниципального района Омской области, а также дворовых территорий  многоквартирных домов</t>
    </r>
  </si>
  <si>
    <r>
      <t xml:space="preserve">Задача1 </t>
    </r>
    <r>
      <rPr>
        <sz val="10"/>
        <color theme="1"/>
        <rFont val="Times New Roman"/>
        <family val="1"/>
        <charset val="204"/>
      </rPr>
      <t xml:space="preserve">повышение уровня благоустройства дворовых территорий многоквартирных домов (далее – дворовые территории) в соответствии с законодательством               2. повышение уровня благоустройства территорий общего пользования поселения        </t>
    </r>
  </si>
  <si>
    <r>
      <rPr>
        <b/>
        <sz val="10"/>
        <color theme="1"/>
        <rFont val="Times New Roman"/>
        <family val="1"/>
        <charset val="204"/>
      </rPr>
      <t xml:space="preserve">Мероприятие 1 </t>
    </r>
    <r>
      <rPr>
        <sz val="10"/>
        <color theme="1"/>
        <rFont val="Times New Roman"/>
        <family val="1"/>
        <charset val="204"/>
      </rPr>
      <t xml:space="preserve"> формирование современной городской среды, в том числе благоустройство дворовых территорий, включая подъезды к многоквартирным домам</t>
    </r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</si>
  <si>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</si>
  <si>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Благоустройство дворовых территорий многоквартирных домов (Приобретение скамеек , урн)</t>
  </si>
  <si>
    <t>Задача 2 повышение уровня благоустройства, территорий общего пользования</t>
  </si>
  <si>
    <r>
      <rPr>
        <b/>
        <sz val="10"/>
        <color theme="1"/>
        <rFont val="Times New Roman"/>
        <family val="1"/>
        <charset val="204"/>
      </rPr>
      <t xml:space="preserve">Мероприятие 1  </t>
    </r>
    <r>
      <rPr>
        <sz val="10"/>
        <color theme="1"/>
        <rFont val="Times New Roman"/>
        <family val="1"/>
        <charset val="204"/>
      </rPr>
      <t>формирование современной городской среды, в том числе благоустройство наиболее посещаемых муниципальных территорий общегот пользования городского поселения</t>
    </r>
  </si>
  <si>
    <t>ремонт автомобильных дорог общего пользования местного значения наиболее посещаемых муниципальных территорий общего пользования городского поселения</t>
  </si>
  <si>
    <t>Итого по подпрограмме 5</t>
  </si>
  <si>
    <t>Подпрограмма 5 "Формирование комфортной городской среды "</t>
  </si>
  <si>
    <r>
      <rPr>
        <b/>
        <sz val="10"/>
        <color theme="1"/>
        <rFont val="Times New Roman"/>
        <family val="1"/>
        <charset val="204"/>
      </rPr>
      <t xml:space="preserve">Цель подпрограммы 6 </t>
    </r>
    <r>
      <rPr>
        <sz val="10"/>
        <color theme="1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</si>
  <si>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t>Задача1 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</si>
  <si>
    <t>Основное мероприятие 1   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</si>
  <si>
    <r>
      <t>хх</t>
    </r>
    <r>
      <rPr>
        <sz val="10"/>
        <rFont val="Times New Roman"/>
        <family val="1"/>
        <charset val="204"/>
      </rPr>
      <t>х</t>
    </r>
  </si>
  <si>
    <t>Приобретение и установка дорожных знаков</t>
  </si>
  <si>
    <t>Подготовка проектно-сметной докуметации на строительство внутрепоселковых дорог</t>
  </si>
  <si>
    <t>Ремонт автомобильных дорог в р.п. Полтавка ул. Комсомольская</t>
  </si>
  <si>
    <t>Ремонт тратуаров в р.п. Полтавка</t>
  </si>
  <si>
    <t>Ремонт автомобильных дорог в р.п. Полтавка (ул. 1 Восточная, ул. Победы, ул. Гуртьева, ул. Олимпийская)</t>
  </si>
  <si>
    <t>Итого по подпрограмме 6</t>
  </si>
  <si>
    <t>ВСЕГО ПО МУНИЦИПАЛЬНОЙ ПРОГРАММЕ</t>
  </si>
  <si>
    <t>Подпрограмма 6 "Комплексное развитие транспортной инфраструктуры Полтавского городского поселения"</t>
  </si>
  <si>
    <t>Приложение</t>
  </si>
  <si>
    <t>Ремонт автомобильных дорог в р.п. Полтавка                   ул. Калинина                                    (от д.№18 до д. №26;                       от д.№26 до д.№ 34)</t>
  </si>
  <si>
    <t>"Социально-экономическое развитие Полтавского городского поселения на 2014-2022годы"</t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</si>
  <si>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Ведомственная целевая программа "Повышение эффективности деятельности Администрации Полтавского городского поселения на 2016-2022 годы"</t>
    </r>
  </si>
  <si>
    <t>Ремонт автомобильных дорог в р.п. Полтавка                   ул.Черниговская</t>
  </si>
  <si>
    <t xml:space="preserve">Ремонт автомобильных дорог в р.п. Полтавка                   ул.Кооперативная                            (от д.№2 г до д. №4; )                      </t>
  </si>
  <si>
    <t>от 11.10.2017  года   № 84</t>
  </si>
  <si>
    <t>Подпрограмма3 "Обеспечение доступным и комфортным жильем и жилищно-коммунальными услугами в Полтавском городском поселенияи Полтавского муниципального района Омской области на 2014-2022 годы"</t>
  </si>
  <si>
    <r>
      <rPr>
        <b/>
        <sz val="10"/>
        <color theme="1"/>
        <rFont val="Times New Roman"/>
        <family val="1"/>
        <charset val="204"/>
      </rPr>
      <t>Задача 5</t>
    </r>
    <r>
      <rPr>
        <sz val="10"/>
        <color theme="1"/>
        <rFont val="Times New Roman"/>
        <family val="1"/>
        <charset val="204"/>
      </rPr>
      <t xml:space="preserve"> Создание условий для комфортного проживания граждан Полтавского городского поселения</t>
    </r>
  </si>
  <si>
    <t>Задача 6   Обеспечение резервными источниками электроснабжения котельных поселения</t>
  </si>
  <si>
    <r>
      <rPr>
        <b/>
        <sz val="10"/>
        <color theme="1"/>
        <rFont val="Times New Roman"/>
        <family val="1"/>
        <charset val="204"/>
      </rPr>
      <t xml:space="preserve">Основное мероприятие 1  </t>
    </r>
    <r>
      <rPr>
        <sz val="10"/>
        <color theme="1"/>
        <rFont val="Times New Roman"/>
        <family val="1"/>
        <charset val="204"/>
      </rPr>
      <t xml:space="preserve">   Приобретение и установка резервного источника электроснабжения для газовой котельной к МОУ "Полтавский лицей" расположенной по адресу: Омская обл., Полтавский р-н, р.п.Полтавка, ул.Советская,д. № 7.</t>
    </r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</si>
</sst>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1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2" fontId="1" fillId="0" borderId="1" xfId="0" applyNumberFormat="1" applyFont="1" applyBorder="1"/>
    <xf numFmtId="0" fontId="1" fillId="0" borderId="1" xfId="0" applyFont="1" applyBorder="1" applyAlignment="1">
      <alignment horizontal="center" wrapText="1" shrinkToFit="1"/>
    </xf>
    <xf numFmtId="0" fontId="1" fillId="0" borderId="1" xfId="0" applyFont="1" applyBorder="1" applyAlignment="1">
      <alignment wrapText="1"/>
    </xf>
    <xf numFmtId="2" fontId="0" fillId="0" borderId="0" xfId="0" applyNumberFormat="1"/>
    <xf numFmtId="0" fontId="3" fillId="2" borderId="0" xfId="0" applyFont="1" applyFill="1" applyAlignment="1">
      <alignment horizontal="right"/>
    </xf>
    <xf numFmtId="0" fontId="3" fillId="2" borderId="0" xfId="0" applyFont="1" applyFill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2" fontId="6" fillId="2" borderId="1" xfId="0" applyNumberFormat="1" applyFont="1" applyFill="1" applyBorder="1"/>
    <xf numFmtId="2" fontId="6" fillId="0" borderId="1" xfId="0" applyNumberFormat="1" applyFont="1" applyBorder="1"/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2" borderId="1" xfId="0" applyFont="1" applyFill="1" applyBorder="1" applyAlignment="1">
      <alignment vertical="top" wrapText="1"/>
    </xf>
    <xf numFmtId="2" fontId="0" fillId="2" borderId="0" xfId="0" applyNumberFormat="1" applyFill="1"/>
    <xf numFmtId="164" fontId="1" fillId="2" borderId="1" xfId="0" applyNumberFormat="1" applyFont="1" applyFill="1" applyBorder="1"/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6" fillId="0" borderId="6" xfId="0" applyFont="1" applyBorder="1" applyAlignment="1">
      <alignment horizontal="left" vertical="top" wrapText="1" shrinkToFit="1"/>
    </xf>
    <xf numFmtId="2" fontId="7" fillId="0" borderId="1" xfId="0" applyNumberFormat="1" applyFont="1" applyBorder="1"/>
    <xf numFmtId="2" fontId="7" fillId="2" borderId="1" xfId="0" applyNumberFormat="1" applyFont="1" applyFill="1" applyBorder="1"/>
    <xf numFmtId="0" fontId="6" fillId="0" borderId="1" xfId="0" applyFont="1" applyBorder="1" applyAlignment="1">
      <alignment vertical="top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3" xfId="0" applyFont="1" applyFill="1" applyBorder="1" applyAlignment="1">
      <alignment wrapText="1"/>
    </xf>
    <xf numFmtId="0" fontId="1" fillId="0" borderId="1" xfId="0" applyFont="1" applyBorder="1" applyAlignment="1">
      <alignment wrapText="1" shrinkToFit="1"/>
    </xf>
    <xf numFmtId="0" fontId="1" fillId="2" borderId="1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wrapText="1"/>
    </xf>
    <xf numFmtId="0" fontId="1" fillId="0" borderId="5" xfId="0" applyFont="1" applyBorder="1" applyAlignment="1">
      <alignment wrapText="1" shrinkToFit="1"/>
    </xf>
    <xf numFmtId="0" fontId="1" fillId="2" borderId="5" xfId="0" applyFont="1" applyFill="1" applyBorder="1" applyAlignment="1"/>
    <xf numFmtId="0" fontId="1" fillId="2" borderId="6" xfId="0" applyFont="1" applyFill="1" applyBorder="1" applyAlignment="1"/>
    <xf numFmtId="0" fontId="1" fillId="2" borderId="7" xfId="0" applyFont="1" applyFill="1" applyBorder="1" applyAlignment="1"/>
    <xf numFmtId="0" fontId="1" fillId="2" borderId="15" xfId="0" applyFont="1" applyFill="1" applyBorder="1" applyAlignment="1">
      <alignment horizontal="center"/>
    </xf>
    <xf numFmtId="0" fontId="1" fillId="2" borderId="10" xfId="0" applyFont="1" applyFill="1" applyBorder="1" applyAlignment="1"/>
    <xf numFmtId="0" fontId="1" fillId="2" borderId="15" xfId="0" applyFont="1" applyFill="1" applyBorder="1" applyAlignment="1"/>
    <xf numFmtId="0" fontId="1" fillId="2" borderId="8" xfId="0" applyFont="1" applyFill="1" applyBorder="1" applyAlignment="1">
      <alignment horizontal="center"/>
    </xf>
    <xf numFmtId="0" fontId="1" fillId="2" borderId="12" xfId="0" applyFont="1" applyFill="1" applyBorder="1" applyAlignment="1">
      <alignment wrapText="1"/>
    </xf>
    <xf numFmtId="0" fontId="1" fillId="2" borderId="5" xfId="0" applyFont="1" applyFill="1" applyBorder="1" applyAlignment="1">
      <alignment vertical="top" wrapText="1" shrinkToFit="1"/>
    </xf>
    <xf numFmtId="0" fontId="1" fillId="2" borderId="6" xfId="0" applyFont="1" applyFill="1" applyBorder="1" applyAlignment="1">
      <alignment vertical="top" wrapText="1" shrinkToFi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6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top" wrapText="1" shrinkToFit="1"/>
    </xf>
    <xf numFmtId="0" fontId="1" fillId="2" borderId="0" xfId="0" applyFont="1" applyFill="1" applyBorder="1" applyAlignment="1">
      <alignment horizontal="center"/>
    </xf>
    <xf numFmtId="0" fontId="1" fillId="2" borderId="12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horizontal="left" vertical="top" wrapText="1" shrinkToFit="1"/>
    </xf>
    <xf numFmtId="0" fontId="1" fillId="2" borderId="10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5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2" fontId="8" fillId="2" borderId="1" xfId="0" applyNumberFormat="1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2" fontId="6" fillId="2" borderId="7" xfId="0" applyNumberFormat="1" applyFont="1" applyFill="1" applyBorder="1"/>
    <xf numFmtId="2" fontId="6" fillId="2" borderId="1" xfId="0" applyNumberFormat="1" applyFont="1" applyFill="1" applyBorder="1" applyAlignment="1">
      <alignment horizontal="right"/>
    </xf>
    <xf numFmtId="2" fontId="1" fillId="2" borderId="7" xfId="0" applyNumberFormat="1" applyFont="1" applyFill="1" applyBorder="1"/>
    <xf numFmtId="0" fontId="2" fillId="2" borderId="6" xfId="0" applyFont="1" applyFill="1" applyBorder="1" applyAlignment="1">
      <alignment horizontal="left" vertical="top" wrapText="1" shrinkToFit="1"/>
    </xf>
    <xf numFmtId="0" fontId="2" fillId="2" borderId="7" xfId="0" applyFont="1" applyFill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left" vertical="top" wrapText="1" shrinkToFit="1"/>
    </xf>
    <xf numFmtId="0" fontId="2" fillId="2" borderId="7" xfId="0" applyFont="1" applyFill="1" applyBorder="1" applyAlignment="1">
      <alignment horizontal="left" vertical="top" wrapText="1" shrinkToFit="1"/>
    </xf>
    <xf numFmtId="0" fontId="2" fillId="2" borderId="5" xfId="0" applyFont="1" applyFill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center"/>
    </xf>
    <xf numFmtId="0" fontId="1" fillId="0" borderId="1" xfId="0" applyFont="1" applyBorder="1" applyAlignment="1">
      <alignment vertical="top" wrapText="1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9" fillId="2" borderId="0" xfId="0" applyFont="1" applyFill="1"/>
    <xf numFmtId="0" fontId="2" fillId="2" borderId="5" xfId="0" applyFont="1" applyFill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7" xfId="0" applyFont="1" applyBorder="1" applyAlignment="1">
      <alignment vertical="top" wrapText="1" shrinkToFit="1"/>
    </xf>
    <xf numFmtId="0" fontId="2" fillId="2" borderId="11" xfId="0" applyFont="1" applyFill="1" applyBorder="1" applyAlignment="1">
      <alignment horizontal="left" vertical="top" wrapText="1" shrinkToFit="1"/>
    </xf>
    <xf numFmtId="2" fontId="1" fillId="2" borderId="4" xfId="0" applyNumberFormat="1" applyFont="1" applyFill="1" applyBorder="1"/>
    <xf numFmtId="2" fontId="1" fillId="2" borderId="0" xfId="0" applyNumberFormat="1" applyFont="1" applyFill="1" applyBorder="1"/>
    <xf numFmtId="2" fontId="2" fillId="2" borderId="1" xfId="0" applyNumberFormat="1" applyFont="1" applyFill="1" applyBorder="1"/>
    <xf numFmtId="0" fontId="1" fillId="2" borderId="6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0" fontId="1" fillId="2" borderId="7" xfId="0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left" vertical="top" wrapText="1" shrinkToFit="1"/>
    </xf>
    <xf numFmtId="0" fontId="1" fillId="2" borderId="7" xfId="0" applyFont="1" applyFill="1" applyBorder="1" applyAlignment="1">
      <alignment horizontal="left" vertical="top" wrapText="1" shrinkToFit="1"/>
    </xf>
    <xf numFmtId="0" fontId="2" fillId="2" borderId="5" xfId="0" applyFont="1" applyFill="1" applyBorder="1" applyAlignment="1">
      <alignment horizontal="left" vertical="top" wrapText="1" shrinkToFit="1"/>
    </xf>
    <xf numFmtId="0" fontId="2" fillId="2" borderId="6" xfId="0" applyFont="1" applyFill="1" applyBorder="1" applyAlignment="1">
      <alignment horizontal="left" vertical="top" wrapText="1" shrinkToFit="1"/>
    </xf>
    <xf numFmtId="0" fontId="2" fillId="2" borderId="7" xfId="0" applyFont="1" applyFill="1" applyBorder="1" applyAlignment="1">
      <alignment horizontal="left" vertical="top" wrapText="1" shrinkToFi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left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0" borderId="7" xfId="0" applyFont="1" applyBorder="1" applyAlignment="1">
      <alignment horizontal="left" vertical="top" wrapText="1" shrinkToFit="1"/>
    </xf>
    <xf numFmtId="0" fontId="1" fillId="0" borderId="5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center" vertical="top" wrapText="1" shrinkToFit="1"/>
    </xf>
    <xf numFmtId="0" fontId="1" fillId="0" borderId="7" xfId="0" applyFont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top" wrapText="1" shrinkToFit="1"/>
    </xf>
    <xf numFmtId="0" fontId="2" fillId="2" borderId="4" xfId="0" applyFont="1" applyFill="1" applyBorder="1" applyAlignment="1">
      <alignment horizontal="left" vertical="top" wrapText="1" shrinkToFit="1"/>
    </xf>
    <xf numFmtId="0" fontId="1" fillId="0" borderId="2" xfId="0" applyFont="1" applyBorder="1" applyAlignment="1">
      <alignment horizontal="left" vertical="top" wrapText="1" shrinkToFit="1"/>
    </xf>
    <xf numFmtId="0" fontId="1" fillId="0" borderId="4" xfId="0" applyFont="1" applyBorder="1" applyAlignment="1">
      <alignment horizontal="left" vertical="top" wrapText="1" shrinkToFit="1"/>
    </xf>
    <xf numFmtId="0" fontId="1" fillId="0" borderId="7" xfId="0" applyFont="1" applyBorder="1" applyAlignment="1">
      <alignment vertical="top" wrapText="1" shrinkToFit="1"/>
    </xf>
    <xf numFmtId="0" fontId="1" fillId="0" borderId="1" xfId="0" applyFont="1" applyBorder="1" applyAlignment="1">
      <alignment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left" vertical="top" wrapText="1" shrinkToFit="1"/>
    </xf>
    <xf numFmtId="0" fontId="2" fillId="0" borderId="8" xfId="0" applyFont="1" applyBorder="1" applyAlignment="1">
      <alignment horizontal="left" vertical="top" wrapText="1" shrinkToFit="1"/>
    </xf>
    <xf numFmtId="0" fontId="2" fillId="0" borderId="0" xfId="0" applyFont="1" applyBorder="1" applyAlignment="1">
      <alignment horizontal="left" vertical="top" wrapText="1" shrinkToFit="1"/>
    </xf>
    <xf numFmtId="0" fontId="2" fillId="0" borderId="12" xfId="0" applyFont="1" applyBorder="1" applyAlignment="1">
      <alignment horizontal="left" vertical="top" wrapText="1" shrinkToFit="1"/>
    </xf>
    <xf numFmtId="0" fontId="2" fillId="0" borderId="11" xfId="0" applyFont="1" applyBorder="1" applyAlignment="1">
      <alignment horizontal="left" vertical="top" wrapText="1" shrinkToFit="1"/>
    </xf>
    <xf numFmtId="0" fontId="2" fillId="0" borderId="13" xfId="0" applyFont="1" applyBorder="1" applyAlignment="1">
      <alignment horizontal="left" vertical="top" wrapText="1" shrinkToFit="1"/>
    </xf>
    <xf numFmtId="0" fontId="2" fillId="0" borderId="14" xfId="0" applyFont="1" applyBorder="1" applyAlignment="1">
      <alignment horizontal="left" vertical="top" wrapText="1" shrinkToFit="1"/>
    </xf>
    <xf numFmtId="0" fontId="2" fillId="0" borderId="15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6" xfId="0" applyBorder="1"/>
    <xf numFmtId="0" fontId="0" fillId="0" borderId="7" xfId="0" applyBorder="1"/>
    <xf numFmtId="0" fontId="2" fillId="0" borderId="5" xfId="0" applyFont="1" applyBorder="1" applyAlignment="1">
      <alignment horizontal="left" vertical="top" wrapText="1" shrinkToFit="1"/>
    </xf>
    <xf numFmtId="0" fontId="2" fillId="0" borderId="6" xfId="0" applyFont="1" applyBorder="1" applyAlignment="1">
      <alignment horizontal="left" vertical="top" wrapText="1" shrinkToFit="1"/>
    </xf>
    <xf numFmtId="0" fontId="2" fillId="0" borderId="7" xfId="0" applyFont="1" applyBorder="1" applyAlignment="1">
      <alignment horizontal="left" vertical="top" wrapText="1" shrinkToFit="1"/>
    </xf>
    <xf numFmtId="0" fontId="2" fillId="0" borderId="2" xfId="0" applyFont="1" applyBorder="1" applyAlignment="1">
      <alignment horizontal="left" vertical="top" wrapText="1" shrinkToFit="1"/>
    </xf>
    <xf numFmtId="0" fontId="2" fillId="0" borderId="4" xfId="0" applyFont="1" applyBorder="1" applyAlignment="1">
      <alignment horizontal="left" vertical="top" wrapText="1" shrinkToFit="1"/>
    </xf>
    <xf numFmtId="0" fontId="1" fillId="2" borderId="2" xfId="0" applyFont="1" applyFill="1" applyBorder="1" applyAlignment="1">
      <alignment horizontal="left" vertical="top" wrapText="1" shrinkToFit="1"/>
    </xf>
    <xf numFmtId="0" fontId="1" fillId="2" borderId="4" xfId="0" applyFont="1" applyFill="1" applyBorder="1" applyAlignment="1">
      <alignment horizontal="left" vertical="top" wrapText="1" shrinkToFit="1"/>
    </xf>
    <xf numFmtId="0" fontId="10" fillId="2" borderId="2" xfId="0" applyFont="1" applyFill="1" applyBorder="1" applyAlignment="1">
      <alignment horizontal="left" wrapText="1"/>
    </xf>
    <xf numFmtId="0" fontId="10" fillId="2" borderId="4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317"/>
  <sheetViews>
    <sheetView tabSelected="1" topLeftCell="A212" zoomScale="140" zoomScaleNormal="140" workbookViewId="0">
      <selection activeCell="B212" sqref="B212:B214"/>
    </sheetView>
  </sheetViews>
  <sheetFormatPr defaultRowHeight="15"/>
  <cols>
    <col min="1" max="1" width="4" customWidth="1"/>
    <col min="2" max="2" width="18.5703125" customWidth="1"/>
    <col min="3" max="3" width="4.85546875" customWidth="1"/>
    <col min="4" max="4" width="4.5703125" customWidth="1"/>
    <col min="5" max="5" width="5.85546875" customWidth="1"/>
    <col min="6" max="6" width="12.5703125" customWidth="1"/>
    <col min="7" max="7" width="11.85546875" customWidth="1"/>
    <col min="8" max="9" width="11.5703125" customWidth="1"/>
    <col min="10" max="10" width="12.85546875" style="21" customWidth="1"/>
    <col min="11" max="11" width="12" style="21" customWidth="1"/>
    <col min="12" max="12" width="12.85546875" style="21" customWidth="1"/>
    <col min="13" max="13" width="11.42578125" customWidth="1"/>
    <col min="14" max="16" width="11.42578125" style="21" customWidth="1"/>
    <col min="17" max="17" width="4.5703125" customWidth="1"/>
    <col min="18" max="18" width="4" customWidth="1"/>
    <col min="19" max="19" width="3.7109375" customWidth="1"/>
    <col min="20" max="20" width="3.42578125" customWidth="1"/>
    <col min="21" max="22" width="3.5703125" customWidth="1"/>
    <col min="23" max="23" width="2.5703125" customWidth="1"/>
    <col min="24" max="24" width="4" customWidth="1"/>
    <col min="25" max="28" width="3.42578125" customWidth="1"/>
    <col min="29" max="29" width="11.5703125" bestFit="1" customWidth="1"/>
  </cols>
  <sheetData>
    <row r="1" spans="1:28" ht="15.75">
      <c r="A1" s="145" t="s">
        <v>127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88"/>
      <c r="AA1" s="88"/>
      <c r="AB1" s="88"/>
    </row>
    <row r="2" spans="1:28" ht="15.75">
      <c r="A2" s="145" t="s">
        <v>23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88"/>
      <c r="AA2" s="88"/>
      <c r="AB2" s="88"/>
    </row>
    <row r="3" spans="1:28" ht="15.75">
      <c r="A3" s="145" t="s">
        <v>133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6"/>
      <c r="X3" s="146"/>
      <c r="Y3" s="146"/>
      <c r="Z3" s="89"/>
      <c r="AA3" s="89"/>
      <c r="AB3" s="89"/>
    </row>
    <row r="4" spans="1:28" ht="15.75">
      <c r="A4" s="8"/>
      <c r="B4" s="9"/>
      <c r="C4" s="9"/>
      <c r="D4" s="9"/>
      <c r="E4" s="9"/>
      <c r="F4" s="9"/>
      <c r="G4" s="9"/>
      <c r="H4" s="9"/>
      <c r="I4" s="9"/>
      <c r="J4" s="14"/>
      <c r="K4" s="14"/>
      <c r="L4" s="14"/>
      <c r="M4" s="9"/>
      <c r="N4" s="14"/>
      <c r="O4" s="14"/>
      <c r="P4" s="14"/>
      <c r="Q4" s="9"/>
      <c r="R4" s="9"/>
      <c r="S4" s="9"/>
      <c r="T4" s="9"/>
      <c r="U4" s="9"/>
      <c r="V4" s="9"/>
      <c r="W4" s="9"/>
      <c r="X4" s="9"/>
      <c r="Y4" s="9"/>
      <c r="Z4" s="89"/>
      <c r="AA4" s="89"/>
      <c r="AB4" s="89"/>
    </row>
    <row r="5" spans="1:28" ht="15.75">
      <c r="A5" s="147" t="s">
        <v>24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47"/>
      <c r="S5" s="147"/>
      <c r="T5" s="147"/>
      <c r="U5" s="147"/>
      <c r="V5" s="147"/>
      <c r="W5" s="147"/>
      <c r="X5" s="147"/>
      <c r="Y5" s="147"/>
      <c r="Z5" s="90"/>
      <c r="AA5" s="90"/>
      <c r="AB5" s="90"/>
    </row>
    <row r="6" spans="1:28" ht="15.75">
      <c r="A6" s="147" t="s">
        <v>25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90"/>
      <c r="AA6" s="90"/>
      <c r="AB6" s="90"/>
    </row>
    <row r="7" spans="1:28" ht="15.75">
      <c r="A7" s="148" t="s">
        <v>129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90"/>
      <c r="AA7" s="90"/>
      <c r="AB7" s="90"/>
    </row>
    <row r="8" spans="1:28" ht="15.75">
      <c r="A8" s="7"/>
      <c r="B8" s="7"/>
      <c r="C8" s="7"/>
      <c r="D8" s="7"/>
      <c r="E8" s="7"/>
      <c r="F8" s="7"/>
      <c r="G8" s="7"/>
      <c r="H8" s="7"/>
      <c r="I8" s="7"/>
      <c r="J8" s="15"/>
      <c r="K8" s="91"/>
      <c r="L8" s="15"/>
      <c r="M8" s="7"/>
      <c r="N8" s="15"/>
      <c r="O8" s="15"/>
      <c r="P8" s="15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</row>
    <row r="9" spans="1:28" ht="15.75" customHeight="1">
      <c r="A9" s="133" t="s">
        <v>0</v>
      </c>
      <c r="B9" s="133" t="s">
        <v>1</v>
      </c>
      <c r="C9" s="133" t="s">
        <v>2</v>
      </c>
      <c r="D9" s="133"/>
      <c r="E9" s="133" t="s">
        <v>5</v>
      </c>
      <c r="F9" s="134" t="s">
        <v>6</v>
      </c>
      <c r="G9" s="135"/>
      <c r="H9" s="135"/>
      <c r="I9" s="135"/>
      <c r="J9" s="135"/>
      <c r="K9" s="135"/>
      <c r="L9" s="135"/>
      <c r="M9" s="135"/>
      <c r="N9" s="135"/>
      <c r="O9" s="135"/>
      <c r="P9" s="136"/>
      <c r="Q9" s="134" t="s">
        <v>13</v>
      </c>
      <c r="R9" s="135"/>
      <c r="S9" s="135"/>
      <c r="T9" s="135"/>
      <c r="U9" s="135"/>
      <c r="V9" s="135"/>
      <c r="W9" s="135"/>
      <c r="X9" s="135"/>
      <c r="Y9" s="135"/>
      <c r="Z9" s="135"/>
      <c r="AA9" s="135"/>
      <c r="AB9" s="136"/>
    </row>
    <row r="10" spans="1:28" ht="15" customHeight="1">
      <c r="A10" s="133"/>
      <c r="B10" s="133"/>
      <c r="C10" s="133" t="s">
        <v>3</v>
      </c>
      <c r="D10" s="133" t="s">
        <v>4</v>
      </c>
      <c r="E10" s="133"/>
      <c r="F10" s="132" t="s">
        <v>7</v>
      </c>
      <c r="G10" s="134" t="s">
        <v>9</v>
      </c>
      <c r="H10" s="135"/>
      <c r="I10" s="135"/>
      <c r="J10" s="135"/>
      <c r="K10" s="135"/>
      <c r="L10" s="135"/>
      <c r="M10" s="135"/>
      <c r="N10" s="135"/>
      <c r="O10" s="135"/>
      <c r="P10" s="136"/>
      <c r="Q10" s="132" t="s">
        <v>11</v>
      </c>
      <c r="R10" s="132" t="s">
        <v>12</v>
      </c>
      <c r="S10" s="134" t="s">
        <v>14</v>
      </c>
      <c r="T10" s="135"/>
      <c r="U10" s="135"/>
      <c r="V10" s="135"/>
      <c r="W10" s="135"/>
      <c r="X10" s="135"/>
      <c r="Y10" s="135"/>
      <c r="Z10" s="135"/>
      <c r="AA10" s="135"/>
      <c r="AB10" s="136"/>
    </row>
    <row r="11" spans="1:28" ht="37.5" customHeight="1">
      <c r="A11" s="133"/>
      <c r="B11" s="133"/>
      <c r="C11" s="133"/>
      <c r="D11" s="133"/>
      <c r="E11" s="133"/>
      <c r="F11" s="133"/>
      <c r="G11" s="133" t="s">
        <v>8</v>
      </c>
      <c r="H11" s="134" t="s">
        <v>10</v>
      </c>
      <c r="I11" s="135"/>
      <c r="J11" s="135"/>
      <c r="K11" s="135"/>
      <c r="L11" s="135"/>
      <c r="M11" s="135"/>
      <c r="N11" s="135"/>
      <c r="O11" s="135"/>
      <c r="P11" s="136"/>
      <c r="Q11" s="133"/>
      <c r="R11" s="133"/>
      <c r="S11" s="132" t="s">
        <v>8</v>
      </c>
      <c r="T11" s="134" t="s">
        <v>10</v>
      </c>
      <c r="U11" s="135"/>
      <c r="V11" s="135"/>
      <c r="W11" s="135"/>
      <c r="X11" s="135"/>
      <c r="Y11" s="135"/>
      <c r="Z11" s="135"/>
      <c r="AA11" s="135"/>
      <c r="AB11" s="136"/>
    </row>
    <row r="12" spans="1:28" ht="61.5" customHeight="1">
      <c r="A12" s="133"/>
      <c r="B12" s="133"/>
      <c r="C12" s="133"/>
      <c r="D12" s="133"/>
      <c r="E12" s="133"/>
      <c r="F12" s="133"/>
      <c r="G12" s="133"/>
      <c r="H12" s="5">
        <v>2014</v>
      </c>
      <c r="I12" s="5">
        <v>2015</v>
      </c>
      <c r="J12" s="16">
        <v>2016</v>
      </c>
      <c r="K12" s="16">
        <v>2017</v>
      </c>
      <c r="L12" s="16">
        <v>2018</v>
      </c>
      <c r="M12" s="5">
        <v>2019</v>
      </c>
      <c r="N12" s="16">
        <v>2020</v>
      </c>
      <c r="O12" s="16">
        <v>2021</v>
      </c>
      <c r="P12" s="16">
        <v>2022</v>
      </c>
      <c r="Q12" s="133"/>
      <c r="R12" s="133"/>
      <c r="S12" s="133"/>
      <c r="T12" s="96">
        <v>2014</v>
      </c>
      <c r="U12" s="96">
        <v>2015</v>
      </c>
      <c r="V12" s="96">
        <v>2016</v>
      </c>
      <c r="W12" s="96">
        <v>2017</v>
      </c>
      <c r="X12" s="96">
        <v>2018</v>
      </c>
      <c r="Y12" s="96">
        <v>2019</v>
      </c>
      <c r="Z12" s="87">
        <v>2020</v>
      </c>
      <c r="AA12" s="87">
        <v>2021</v>
      </c>
      <c r="AB12" s="87">
        <v>2022</v>
      </c>
    </row>
    <row r="13" spans="1:28">
      <c r="A13" s="2">
        <v>1</v>
      </c>
      <c r="B13" s="2">
        <v>2</v>
      </c>
      <c r="C13" s="2">
        <v>3</v>
      </c>
      <c r="D13" s="2">
        <v>4</v>
      </c>
      <c r="E13" s="2">
        <v>5</v>
      </c>
      <c r="F13" s="2">
        <v>6</v>
      </c>
      <c r="G13" s="2">
        <v>7</v>
      </c>
      <c r="H13" s="2">
        <v>8</v>
      </c>
      <c r="I13" s="2">
        <v>9</v>
      </c>
      <c r="J13" s="17">
        <v>10</v>
      </c>
      <c r="K13" s="17">
        <v>11</v>
      </c>
      <c r="L13" s="17">
        <v>12</v>
      </c>
      <c r="M13" s="2">
        <v>13</v>
      </c>
      <c r="N13" s="17">
        <v>14</v>
      </c>
      <c r="O13" s="17">
        <v>15</v>
      </c>
      <c r="P13" s="16">
        <v>16</v>
      </c>
      <c r="Q13" s="2">
        <v>17</v>
      </c>
      <c r="R13" s="2">
        <v>18</v>
      </c>
      <c r="S13" s="2">
        <v>19</v>
      </c>
      <c r="T13" s="2">
        <v>20</v>
      </c>
      <c r="U13" s="2">
        <v>21</v>
      </c>
      <c r="V13" s="2">
        <v>22</v>
      </c>
      <c r="W13" s="2">
        <v>23</v>
      </c>
      <c r="X13" s="2">
        <v>24</v>
      </c>
      <c r="Y13" s="2">
        <v>25</v>
      </c>
      <c r="Z13" s="2">
        <v>26</v>
      </c>
      <c r="AA13" s="2">
        <v>27</v>
      </c>
      <c r="AB13" s="2">
        <v>28</v>
      </c>
    </row>
    <row r="14" spans="1:28" ht="80.25" customHeight="1">
      <c r="A14" s="130" t="s">
        <v>26</v>
      </c>
      <c r="B14" s="131"/>
      <c r="C14" s="3">
        <v>2014</v>
      </c>
      <c r="D14" s="3">
        <v>2022</v>
      </c>
      <c r="E14" s="3" t="s">
        <v>15</v>
      </c>
      <c r="F14" s="3" t="s">
        <v>15</v>
      </c>
      <c r="G14" s="3" t="s">
        <v>15</v>
      </c>
      <c r="H14" s="3" t="s">
        <v>15</v>
      </c>
      <c r="I14" s="3" t="s">
        <v>15</v>
      </c>
      <c r="J14" s="18" t="s">
        <v>15</v>
      </c>
      <c r="K14" s="18" t="s">
        <v>15</v>
      </c>
      <c r="L14" s="18" t="s">
        <v>15</v>
      </c>
      <c r="M14" s="3" t="s">
        <v>15</v>
      </c>
      <c r="N14" s="18" t="s">
        <v>15</v>
      </c>
      <c r="O14" s="18" t="s">
        <v>15</v>
      </c>
      <c r="P14" s="18" t="s">
        <v>15</v>
      </c>
      <c r="Q14" s="3" t="s">
        <v>15</v>
      </c>
      <c r="R14" s="3" t="s">
        <v>15</v>
      </c>
      <c r="S14" s="3" t="s">
        <v>15</v>
      </c>
      <c r="T14" s="3" t="s">
        <v>15</v>
      </c>
      <c r="U14" s="3" t="s">
        <v>15</v>
      </c>
      <c r="V14" s="3" t="s">
        <v>15</v>
      </c>
      <c r="W14" s="3" t="s">
        <v>15</v>
      </c>
      <c r="X14" s="3" t="s">
        <v>15</v>
      </c>
      <c r="Y14" s="3" t="s">
        <v>15</v>
      </c>
      <c r="Z14" s="3" t="s">
        <v>15</v>
      </c>
      <c r="AA14" s="3" t="s">
        <v>15</v>
      </c>
      <c r="AB14" s="3" t="s">
        <v>15</v>
      </c>
    </row>
    <row r="15" spans="1:28" ht="92.25" customHeight="1">
      <c r="A15" s="130" t="s">
        <v>27</v>
      </c>
      <c r="B15" s="131"/>
      <c r="C15" s="3">
        <v>2014</v>
      </c>
      <c r="D15" s="3">
        <v>2022</v>
      </c>
      <c r="E15" s="3" t="s">
        <v>15</v>
      </c>
      <c r="F15" s="3" t="s">
        <v>15</v>
      </c>
      <c r="G15" s="3" t="s">
        <v>15</v>
      </c>
      <c r="H15" s="3" t="s">
        <v>15</v>
      </c>
      <c r="I15" s="3" t="s">
        <v>15</v>
      </c>
      <c r="J15" s="18" t="s">
        <v>15</v>
      </c>
      <c r="K15" s="18" t="s">
        <v>15</v>
      </c>
      <c r="L15" s="18" t="s">
        <v>15</v>
      </c>
      <c r="M15" s="3" t="s">
        <v>15</v>
      </c>
      <c r="N15" s="18"/>
      <c r="O15" s="18"/>
      <c r="P15" s="18"/>
      <c r="Q15" s="3" t="s">
        <v>15</v>
      </c>
      <c r="R15" s="3" t="s">
        <v>15</v>
      </c>
      <c r="S15" s="3" t="s">
        <v>15</v>
      </c>
      <c r="T15" s="3" t="s">
        <v>15</v>
      </c>
      <c r="U15" s="3" t="s">
        <v>15</v>
      </c>
      <c r="V15" s="3" t="s">
        <v>15</v>
      </c>
      <c r="W15" s="3" t="s">
        <v>15</v>
      </c>
      <c r="X15" s="3" t="s">
        <v>15</v>
      </c>
      <c r="Y15" s="3" t="s">
        <v>15</v>
      </c>
      <c r="Z15" s="3"/>
      <c r="AA15" s="3"/>
      <c r="AB15" s="3"/>
    </row>
    <row r="16" spans="1:28" ht="54" customHeight="1">
      <c r="A16" s="128" t="s">
        <v>28</v>
      </c>
      <c r="B16" s="129"/>
      <c r="C16" s="3">
        <v>2014</v>
      </c>
      <c r="D16" s="3">
        <v>2022</v>
      </c>
      <c r="E16" s="3" t="s">
        <v>15</v>
      </c>
      <c r="F16" s="3" t="s">
        <v>15</v>
      </c>
      <c r="G16" s="3" t="s">
        <v>15</v>
      </c>
      <c r="H16" s="3" t="s">
        <v>15</v>
      </c>
      <c r="I16" s="3" t="s">
        <v>15</v>
      </c>
      <c r="J16" s="18" t="s">
        <v>15</v>
      </c>
      <c r="K16" s="18" t="s">
        <v>15</v>
      </c>
      <c r="L16" s="18" t="s">
        <v>15</v>
      </c>
      <c r="M16" s="3" t="s">
        <v>15</v>
      </c>
      <c r="N16" s="18"/>
      <c r="O16" s="18"/>
      <c r="P16" s="18"/>
      <c r="Q16" s="3" t="s">
        <v>15</v>
      </c>
      <c r="R16" s="3" t="s">
        <v>15</v>
      </c>
      <c r="S16" s="3" t="s">
        <v>15</v>
      </c>
      <c r="T16" s="3" t="s">
        <v>15</v>
      </c>
      <c r="U16" s="3" t="s">
        <v>15</v>
      </c>
      <c r="V16" s="3" t="s">
        <v>15</v>
      </c>
      <c r="W16" s="3" t="s">
        <v>15</v>
      </c>
      <c r="X16" s="3" t="s">
        <v>15</v>
      </c>
      <c r="Y16" s="3" t="s">
        <v>15</v>
      </c>
      <c r="Z16" s="3"/>
      <c r="AA16" s="3"/>
      <c r="AB16" s="3"/>
    </row>
    <row r="17" spans="1:29" ht="28.5" customHeight="1">
      <c r="A17" s="130" t="s">
        <v>29</v>
      </c>
      <c r="B17" s="131"/>
      <c r="C17" s="3">
        <v>2014</v>
      </c>
      <c r="D17" s="3">
        <v>2022</v>
      </c>
      <c r="E17" s="3" t="s">
        <v>15</v>
      </c>
      <c r="F17" s="3" t="s">
        <v>15</v>
      </c>
      <c r="G17" s="3" t="s">
        <v>15</v>
      </c>
      <c r="H17" s="3" t="s">
        <v>15</v>
      </c>
      <c r="I17" s="3" t="s">
        <v>15</v>
      </c>
      <c r="J17" s="18" t="s">
        <v>15</v>
      </c>
      <c r="K17" s="18" t="s">
        <v>15</v>
      </c>
      <c r="L17" s="18" t="s">
        <v>15</v>
      </c>
      <c r="M17" s="3" t="s">
        <v>15</v>
      </c>
      <c r="N17" s="18"/>
      <c r="O17" s="18"/>
      <c r="P17" s="18"/>
      <c r="Q17" s="3" t="s">
        <v>15</v>
      </c>
      <c r="R17" s="3" t="s">
        <v>15</v>
      </c>
      <c r="S17" s="3" t="s">
        <v>15</v>
      </c>
      <c r="T17" s="3" t="s">
        <v>15</v>
      </c>
      <c r="U17" s="3" t="s">
        <v>15</v>
      </c>
      <c r="V17" s="3" t="s">
        <v>15</v>
      </c>
      <c r="W17" s="3" t="s">
        <v>15</v>
      </c>
      <c r="X17" s="3" t="s">
        <v>15</v>
      </c>
      <c r="Y17" s="3" t="s">
        <v>15</v>
      </c>
      <c r="Z17" s="3"/>
      <c r="AA17" s="3"/>
      <c r="AB17" s="3"/>
    </row>
    <row r="18" spans="1:29" ht="38.25" customHeight="1">
      <c r="A18" s="113"/>
      <c r="B18" s="116" t="s">
        <v>30</v>
      </c>
      <c r="C18" s="113">
        <v>2014</v>
      </c>
      <c r="D18" s="113">
        <v>2022</v>
      </c>
      <c r="E18" s="119" t="s">
        <v>16</v>
      </c>
      <c r="F18" s="4" t="s">
        <v>17</v>
      </c>
      <c r="G18" s="10">
        <f>G21</f>
        <v>2463115.46</v>
      </c>
      <c r="H18" s="10">
        <f t="shared" ref="H18:M18" si="0">H21</f>
        <v>370050.54000000004</v>
      </c>
      <c r="I18" s="10">
        <f t="shared" si="0"/>
        <v>220578.91</v>
      </c>
      <c r="J18" s="19">
        <f t="shared" si="0"/>
        <v>334382.69999999995</v>
      </c>
      <c r="K18" s="19">
        <f t="shared" si="0"/>
        <v>475704.90999999992</v>
      </c>
      <c r="L18" s="19">
        <f t="shared" si="0"/>
        <v>226298.4</v>
      </c>
      <c r="M18" s="10">
        <f t="shared" si="0"/>
        <v>206100</v>
      </c>
      <c r="N18" s="19">
        <f t="shared" ref="N18:P18" si="1">N21</f>
        <v>210000</v>
      </c>
      <c r="O18" s="19">
        <f t="shared" si="1"/>
        <v>210000</v>
      </c>
      <c r="P18" s="19">
        <f t="shared" si="1"/>
        <v>210000</v>
      </c>
      <c r="Q18" s="3" t="s">
        <v>15</v>
      </c>
      <c r="R18" s="3" t="s">
        <v>15</v>
      </c>
      <c r="S18" s="3" t="s">
        <v>15</v>
      </c>
      <c r="T18" s="3" t="s">
        <v>15</v>
      </c>
      <c r="U18" s="3" t="s">
        <v>15</v>
      </c>
      <c r="V18" s="3" t="s">
        <v>15</v>
      </c>
      <c r="W18" s="3" t="s">
        <v>15</v>
      </c>
      <c r="X18" s="3" t="s">
        <v>15</v>
      </c>
      <c r="Y18" s="3" t="s">
        <v>15</v>
      </c>
      <c r="Z18" s="3"/>
      <c r="AA18" s="3"/>
      <c r="AB18" s="3"/>
    </row>
    <row r="19" spans="1:29" ht="102.75" customHeight="1">
      <c r="A19" s="114"/>
      <c r="B19" s="117"/>
      <c r="C19" s="114"/>
      <c r="D19" s="114"/>
      <c r="E19" s="120"/>
      <c r="F19" s="4" t="s">
        <v>18</v>
      </c>
      <c r="G19" s="10">
        <f>G22</f>
        <v>1883179.79</v>
      </c>
      <c r="H19" s="10">
        <f t="shared" ref="H19:M19" si="2">H22</f>
        <v>260694.54</v>
      </c>
      <c r="I19" s="10">
        <f t="shared" si="2"/>
        <v>154778.04</v>
      </c>
      <c r="J19" s="19">
        <f t="shared" si="2"/>
        <v>219944.81</v>
      </c>
      <c r="K19" s="19">
        <f t="shared" si="2"/>
        <v>185364</v>
      </c>
      <c r="L19" s="19">
        <f t="shared" si="2"/>
        <v>226298.4</v>
      </c>
      <c r="M19" s="10">
        <f t="shared" si="2"/>
        <v>206100</v>
      </c>
      <c r="N19" s="19">
        <f t="shared" ref="N19:P19" si="3">N22</f>
        <v>210000</v>
      </c>
      <c r="O19" s="19">
        <f t="shared" si="3"/>
        <v>210000</v>
      </c>
      <c r="P19" s="19">
        <f t="shared" si="3"/>
        <v>210000</v>
      </c>
      <c r="Q19" s="3" t="s">
        <v>15</v>
      </c>
      <c r="R19" s="3" t="s">
        <v>15</v>
      </c>
      <c r="S19" s="3" t="s">
        <v>15</v>
      </c>
      <c r="T19" s="3" t="s">
        <v>15</v>
      </c>
      <c r="U19" s="3" t="s">
        <v>15</v>
      </c>
      <c r="V19" s="3" t="s">
        <v>15</v>
      </c>
      <c r="W19" s="3" t="s">
        <v>15</v>
      </c>
      <c r="X19" s="3" t="s">
        <v>15</v>
      </c>
      <c r="Y19" s="3" t="s">
        <v>15</v>
      </c>
      <c r="Z19" s="3"/>
      <c r="AA19" s="3"/>
      <c r="AB19" s="3"/>
    </row>
    <row r="20" spans="1:29" ht="66.75" customHeight="1">
      <c r="A20" s="115"/>
      <c r="B20" s="118"/>
      <c r="C20" s="115"/>
      <c r="D20" s="115"/>
      <c r="E20" s="121"/>
      <c r="F20" s="4" t="s">
        <v>19</v>
      </c>
      <c r="G20" s="10">
        <f>G23</f>
        <v>579935.67000000004</v>
      </c>
      <c r="H20" s="10">
        <f t="shared" ref="H20:M20" si="4">H23</f>
        <v>109356</v>
      </c>
      <c r="I20" s="10">
        <f t="shared" si="4"/>
        <v>65800.87</v>
      </c>
      <c r="J20" s="19">
        <f t="shared" si="4"/>
        <v>114437.89</v>
      </c>
      <c r="K20" s="19">
        <f t="shared" si="4"/>
        <v>290340.90999999997</v>
      </c>
      <c r="L20" s="19">
        <f t="shared" si="4"/>
        <v>0</v>
      </c>
      <c r="M20" s="10">
        <f t="shared" si="4"/>
        <v>0</v>
      </c>
      <c r="N20" s="19">
        <f t="shared" ref="N20:P20" si="5">N23</f>
        <v>0</v>
      </c>
      <c r="O20" s="19">
        <f t="shared" si="5"/>
        <v>0</v>
      </c>
      <c r="P20" s="19">
        <f t="shared" si="5"/>
        <v>0</v>
      </c>
      <c r="Q20" s="3" t="s">
        <v>15</v>
      </c>
      <c r="R20" s="3" t="s">
        <v>15</v>
      </c>
      <c r="S20" s="3" t="s">
        <v>15</v>
      </c>
      <c r="T20" s="3" t="s">
        <v>15</v>
      </c>
      <c r="U20" s="3" t="s">
        <v>15</v>
      </c>
      <c r="V20" s="3" t="s">
        <v>15</v>
      </c>
      <c r="W20" s="3" t="s">
        <v>15</v>
      </c>
      <c r="X20" s="3" t="s">
        <v>15</v>
      </c>
      <c r="Y20" s="3" t="s">
        <v>15</v>
      </c>
      <c r="Z20" s="3"/>
      <c r="AA20" s="3"/>
      <c r="AB20" s="3"/>
    </row>
    <row r="21" spans="1:29" ht="38.25">
      <c r="A21" s="113"/>
      <c r="B21" s="116" t="s">
        <v>31</v>
      </c>
      <c r="C21" s="113">
        <v>2014</v>
      </c>
      <c r="D21" s="113">
        <v>2022</v>
      </c>
      <c r="E21" s="119" t="s">
        <v>16</v>
      </c>
      <c r="F21" s="4" t="s">
        <v>17</v>
      </c>
      <c r="G21" s="10">
        <f>G24+G27</f>
        <v>2463115.46</v>
      </c>
      <c r="H21" s="10">
        <f t="shared" ref="H21:M21" si="6">H24+H27</f>
        <v>370050.54000000004</v>
      </c>
      <c r="I21" s="10">
        <f t="shared" si="6"/>
        <v>220578.91</v>
      </c>
      <c r="J21" s="19">
        <f t="shared" si="6"/>
        <v>334382.69999999995</v>
      </c>
      <c r="K21" s="19">
        <f t="shared" si="6"/>
        <v>475704.90999999992</v>
      </c>
      <c r="L21" s="19">
        <f t="shared" si="6"/>
        <v>226298.4</v>
      </c>
      <c r="M21" s="10">
        <f t="shared" si="6"/>
        <v>206100</v>
      </c>
      <c r="N21" s="19">
        <f t="shared" ref="N21:P21" si="7">N24+N27</f>
        <v>210000</v>
      </c>
      <c r="O21" s="19">
        <f t="shared" si="7"/>
        <v>210000</v>
      </c>
      <c r="P21" s="19">
        <f t="shared" si="7"/>
        <v>210000</v>
      </c>
      <c r="Q21" s="3" t="s">
        <v>15</v>
      </c>
      <c r="R21" s="3" t="s">
        <v>15</v>
      </c>
      <c r="S21" s="3" t="s">
        <v>15</v>
      </c>
      <c r="T21" s="3" t="s">
        <v>15</v>
      </c>
      <c r="U21" s="3" t="s">
        <v>15</v>
      </c>
      <c r="V21" s="3" t="s">
        <v>15</v>
      </c>
      <c r="W21" s="3" t="s">
        <v>15</v>
      </c>
      <c r="X21" s="3" t="s">
        <v>15</v>
      </c>
      <c r="Y21" s="3" t="s">
        <v>15</v>
      </c>
      <c r="Z21" s="3"/>
      <c r="AA21" s="3"/>
      <c r="AB21" s="3"/>
    </row>
    <row r="22" spans="1:29" ht="102">
      <c r="A22" s="114"/>
      <c r="B22" s="117"/>
      <c r="C22" s="114"/>
      <c r="D22" s="114"/>
      <c r="E22" s="120"/>
      <c r="F22" s="4" t="s">
        <v>18</v>
      </c>
      <c r="G22" s="10">
        <f>G25+G28</f>
        <v>1883179.79</v>
      </c>
      <c r="H22" s="10">
        <f t="shared" ref="H22:M22" si="8">H25+H28</f>
        <v>260694.54</v>
      </c>
      <c r="I22" s="10">
        <f t="shared" si="8"/>
        <v>154778.04</v>
      </c>
      <c r="J22" s="19">
        <f t="shared" si="8"/>
        <v>219944.81</v>
      </c>
      <c r="K22" s="19">
        <f t="shared" si="8"/>
        <v>185364</v>
      </c>
      <c r="L22" s="19">
        <f t="shared" si="8"/>
        <v>226298.4</v>
      </c>
      <c r="M22" s="10">
        <f t="shared" si="8"/>
        <v>206100</v>
      </c>
      <c r="N22" s="19">
        <f t="shared" ref="N22:P22" si="9">N25+N28</f>
        <v>210000</v>
      </c>
      <c r="O22" s="19">
        <f t="shared" si="9"/>
        <v>210000</v>
      </c>
      <c r="P22" s="19">
        <f t="shared" si="9"/>
        <v>210000</v>
      </c>
      <c r="Q22" s="3" t="s">
        <v>15</v>
      </c>
      <c r="R22" s="3" t="s">
        <v>15</v>
      </c>
      <c r="S22" s="3" t="s">
        <v>15</v>
      </c>
      <c r="T22" s="3" t="s">
        <v>15</v>
      </c>
      <c r="U22" s="3" t="s">
        <v>15</v>
      </c>
      <c r="V22" s="3" t="s">
        <v>15</v>
      </c>
      <c r="W22" s="3" t="s">
        <v>15</v>
      </c>
      <c r="X22" s="3" t="s">
        <v>15</v>
      </c>
      <c r="Y22" s="3" t="s">
        <v>15</v>
      </c>
      <c r="Z22" s="3"/>
      <c r="AA22" s="3"/>
      <c r="AB22" s="3"/>
    </row>
    <row r="23" spans="1:29" ht="65.25" customHeight="1">
      <c r="A23" s="115"/>
      <c r="B23" s="118"/>
      <c r="C23" s="115"/>
      <c r="D23" s="115"/>
      <c r="E23" s="121"/>
      <c r="F23" s="4" t="s">
        <v>19</v>
      </c>
      <c r="G23" s="10">
        <f>G26+G29</f>
        <v>579935.67000000004</v>
      </c>
      <c r="H23" s="10">
        <f t="shared" ref="H23:M23" si="10">H26+H29</f>
        <v>109356</v>
      </c>
      <c r="I23" s="10">
        <f t="shared" si="10"/>
        <v>65800.87</v>
      </c>
      <c r="J23" s="19">
        <f t="shared" si="10"/>
        <v>114437.89</v>
      </c>
      <c r="K23" s="19">
        <f t="shared" si="10"/>
        <v>290340.90999999997</v>
      </c>
      <c r="L23" s="19">
        <f t="shared" si="10"/>
        <v>0</v>
      </c>
      <c r="M23" s="10">
        <f t="shared" si="10"/>
        <v>0</v>
      </c>
      <c r="N23" s="19">
        <f t="shared" ref="N23:P23" si="11">N26+N29</f>
        <v>0</v>
      </c>
      <c r="O23" s="19">
        <f t="shared" si="11"/>
        <v>0</v>
      </c>
      <c r="P23" s="19">
        <f t="shared" si="11"/>
        <v>0</v>
      </c>
      <c r="Q23" s="3" t="s">
        <v>15</v>
      </c>
      <c r="R23" s="3" t="s">
        <v>15</v>
      </c>
      <c r="S23" s="3" t="s">
        <v>15</v>
      </c>
      <c r="T23" s="3" t="s">
        <v>15</v>
      </c>
      <c r="U23" s="3" t="s">
        <v>15</v>
      </c>
      <c r="V23" s="3" t="s">
        <v>15</v>
      </c>
      <c r="W23" s="3" t="s">
        <v>15</v>
      </c>
      <c r="X23" s="3" t="s">
        <v>15</v>
      </c>
      <c r="Y23" s="3" t="s">
        <v>15</v>
      </c>
      <c r="Z23" s="3"/>
      <c r="AA23" s="3"/>
      <c r="AB23" s="3"/>
    </row>
    <row r="24" spans="1:29" ht="38.25">
      <c r="A24" s="113"/>
      <c r="B24" s="116" t="s">
        <v>32</v>
      </c>
      <c r="C24" s="113">
        <v>2014</v>
      </c>
      <c r="D24" s="113">
        <v>2022</v>
      </c>
      <c r="E24" s="119" t="s">
        <v>16</v>
      </c>
      <c r="F24" s="4" t="s">
        <v>17</v>
      </c>
      <c r="G24" s="10">
        <f t="shared" ref="G24:G29" si="12">H24+I24+J24+K24+L24+M24+N24+O24+P24</f>
        <v>1633216.87</v>
      </c>
      <c r="H24" s="10">
        <f>H25+H26</f>
        <v>294376.69</v>
      </c>
      <c r="I24" s="10">
        <f t="shared" ref="I24:M24" si="13">I25+I26</f>
        <v>155439.06</v>
      </c>
      <c r="J24" s="19">
        <f t="shared" si="13"/>
        <v>201745.55</v>
      </c>
      <c r="K24" s="19">
        <f t="shared" si="13"/>
        <v>379267.56999999995</v>
      </c>
      <c r="L24" s="19">
        <f t="shared" si="13"/>
        <v>122388</v>
      </c>
      <c r="M24" s="10">
        <f t="shared" si="13"/>
        <v>120000</v>
      </c>
      <c r="N24" s="19">
        <f t="shared" ref="N24:P24" si="14">N25+N26</f>
        <v>120000</v>
      </c>
      <c r="O24" s="19">
        <f t="shared" si="14"/>
        <v>120000</v>
      </c>
      <c r="P24" s="19">
        <f t="shared" si="14"/>
        <v>120000</v>
      </c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</row>
    <row r="25" spans="1:29" ht="102">
      <c r="A25" s="114"/>
      <c r="B25" s="117"/>
      <c r="C25" s="114"/>
      <c r="D25" s="114"/>
      <c r="E25" s="120"/>
      <c r="F25" s="4" t="s">
        <v>18</v>
      </c>
      <c r="G25" s="10">
        <f t="shared" si="12"/>
        <v>1147468.06</v>
      </c>
      <c r="H25" s="10">
        <v>207120.69</v>
      </c>
      <c r="I25" s="10">
        <v>102899.05</v>
      </c>
      <c r="J25" s="19">
        <v>118008.66</v>
      </c>
      <c r="K25" s="19">
        <v>117051.66</v>
      </c>
      <c r="L25" s="19">
        <v>122388</v>
      </c>
      <c r="M25" s="10">
        <v>120000</v>
      </c>
      <c r="N25" s="19">
        <v>120000</v>
      </c>
      <c r="O25" s="19">
        <v>120000</v>
      </c>
      <c r="P25" s="19">
        <v>120000</v>
      </c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</row>
    <row r="26" spans="1:29" ht="63.75">
      <c r="A26" s="115"/>
      <c r="B26" s="118"/>
      <c r="C26" s="115"/>
      <c r="D26" s="115"/>
      <c r="E26" s="121"/>
      <c r="F26" s="4" t="s">
        <v>19</v>
      </c>
      <c r="G26" s="10">
        <f t="shared" si="12"/>
        <v>485748.81</v>
      </c>
      <c r="H26" s="10">
        <v>87256</v>
      </c>
      <c r="I26" s="10">
        <v>52540.01</v>
      </c>
      <c r="J26" s="19">
        <v>83736.89</v>
      </c>
      <c r="K26" s="19">
        <v>262215.90999999997</v>
      </c>
      <c r="L26" s="19"/>
      <c r="M26" s="10"/>
      <c r="N26" s="19"/>
      <c r="O26" s="19"/>
      <c r="P26" s="19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</row>
    <row r="27" spans="1:29" ht="38.25">
      <c r="A27" s="113"/>
      <c r="B27" s="116" t="s">
        <v>33</v>
      </c>
      <c r="C27" s="113">
        <v>2014</v>
      </c>
      <c r="D27" s="113">
        <v>2022</v>
      </c>
      <c r="E27" s="119" t="s">
        <v>16</v>
      </c>
      <c r="F27" s="4" t="s">
        <v>17</v>
      </c>
      <c r="G27" s="10">
        <f t="shared" si="12"/>
        <v>829898.59</v>
      </c>
      <c r="H27" s="10">
        <f>H28+H29</f>
        <v>75673.850000000006</v>
      </c>
      <c r="I27" s="10">
        <f t="shared" ref="I27:M27" si="15">I28+I29</f>
        <v>65139.85</v>
      </c>
      <c r="J27" s="19">
        <f t="shared" si="15"/>
        <v>132637.15</v>
      </c>
      <c r="K27" s="19">
        <f t="shared" si="15"/>
        <v>96437.34</v>
      </c>
      <c r="L27" s="19">
        <f t="shared" si="15"/>
        <v>103910.39999999999</v>
      </c>
      <c r="M27" s="10">
        <f t="shared" si="15"/>
        <v>86100</v>
      </c>
      <c r="N27" s="19">
        <f t="shared" ref="N27:P27" si="16">N28+N29</f>
        <v>90000</v>
      </c>
      <c r="O27" s="19">
        <f t="shared" si="16"/>
        <v>90000</v>
      </c>
      <c r="P27" s="19">
        <f t="shared" si="16"/>
        <v>90000</v>
      </c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</row>
    <row r="28" spans="1:29" ht="102">
      <c r="A28" s="114"/>
      <c r="B28" s="117"/>
      <c r="C28" s="114"/>
      <c r="D28" s="114"/>
      <c r="E28" s="120"/>
      <c r="F28" s="4" t="s">
        <v>18</v>
      </c>
      <c r="G28" s="10">
        <f t="shared" si="12"/>
        <v>735711.73</v>
      </c>
      <c r="H28" s="10">
        <v>53573.85</v>
      </c>
      <c r="I28" s="10">
        <v>51878.99</v>
      </c>
      <c r="J28" s="19">
        <v>101936.15</v>
      </c>
      <c r="K28" s="19">
        <v>68312.34</v>
      </c>
      <c r="L28" s="19">
        <v>103910.39999999999</v>
      </c>
      <c r="M28" s="10">
        <v>86100</v>
      </c>
      <c r="N28" s="19">
        <v>90000</v>
      </c>
      <c r="O28" s="19">
        <v>90000</v>
      </c>
      <c r="P28" s="19">
        <v>90000</v>
      </c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</row>
    <row r="29" spans="1:29" ht="63.75">
      <c r="A29" s="115"/>
      <c r="B29" s="118"/>
      <c r="C29" s="115"/>
      <c r="D29" s="115"/>
      <c r="E29" s="121"/>
      <c r="F29" s="4" t="s">
        <v>19</v>
      </c>
      <c r="G29" s="10">
        <f t="shared" si="12"/>
        <v>94186.86</v>
      </c>
      <c r="H29" s="10">
        <v>22100</v>
      </c>
      <c r="I29" s="10">
        <v>13260.86</v>
      </c>
      <c r="J29" s="19">
        <v>30701</v>
      </c>
      <c r="K29" s="19">
        <v>28125</v>
      </c>
      <c r="L29" s="19"/>
      <c r="M29" s="10"/>
      <c r="N29" s="19"/>
      <c r="O29" s="19"/>
      <c r="P29" s="19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</row>
    <row r="30" spans="1:29" s="21" customFormat="1" ht="38.25">
      <c r="A30" s="102"/>
      <c r="B30" s="110" t="s">
        <v>20</v>
      </c>
      <c r="C30" s="102">
        <v>2014</v>
      </c>
      <c r="D30" s="102">
        <v>2022</v>
      </c>
      <c r="E30" s="105" t="s">
        <v>16</v>
      </c>
      <c r="F30" s="27" t="s">
        <v>17</v>
      </c>
      <c r="G30" s="19">
        <f>G18</f>
        <v>2463115.46</v>
      </c>
      <c r="H30" s="19">
        <f t="shared" ref="H30:M30" si="17">H18</f>
        <v>370050.54000000004</v>
      </c>
      <c r="I30" s="19">
        <f t="shared" si="17"/>
        <v>220578.91</v>
      </c>
      <c r="J30" s="19">
        <f t="shared" si="17"/>
        <v>334382.69999999995</v>
      </c>
      <c r="K30" s="100">
        <f t="shared" si="17"/>
        <v>475704.90999999992</v>
      </c>
      <c r="L30" s="19">
        <f t="shared" si="17"/>
        <v>226298.4</v>
      </c>
      <c r="M30" s="19">
        <f t="shared" si="17"/>
        <v>206100</v>
      </c>
      <c r="N30" s="19">
        <f t="shared" ref="N30:P30" si="18">N18</f>
        <v>210000</v>
      </c>
      <c r="O30" s="19">
        <f t="shared" si="18"/>
        <v>210000</v>
      </c>
      <c r="P30" s="19">
        <f t="shared" si="18"/>
        <v>210000</v>
      </c>
      <c r="Q30" s="18" t="s">
        <v>15</v>
      </c>
      <c r="R30" s="18" t="s">
        <v>15</v>
      </c>
      <c r="S30" s="18" t="s">
        <v>15</v>
      </c>
      <c r="T30" s="18" t="s">
        <v>15</v>
      </c>
      <c r="U30" s="18" t="s">
        <v>15</v>
      </c>
      <c r="V30" s="18" t="s">
        <v>15</v>
      </c>
      <c r="W30" s="18" t="s">
        <v>15</v>
      </c>
      <c r="X30" s="18" t="s">
        <v>15</v>
      </c>
      <c r="Y30" s="18" t="s">
        <v>15</v>
      </c>
      <c r="Z30" s="18"/>
      <c r="AA30" s="18"/>
      <c r="AB30" s="18"/>
      <c r="AC30" s="28"/>
    </row>
    <row r="31" spans="1:29" s="21" customFormat="1" ht="102">
      <c r="A31" s="103"/>
      <c r="B31" s="111"/>
      <c r="C31" s="103"/>
      <c r="D31" s="103"/>
      <c r="E31" s="106"/>
      <c r="F31" s="27" t="s">
        <v>18</v>
      </c>
      <c r="G31" s="19">
        <f>G19</f>
        <v>1883179.79</v>
      </c>
      <c r="H31" s="19">
        <f t="shared" ref="H31:M31" si="19">H19</f>
        <v>260694.54</v>
      </c>
      <c r="I31" s="19">
        <f t="shared" si="19"/>
        <v>154778.04</v>
      </c>
      <c r="J31" s="19">
        <f t="shared" si="19"/>
        <v>219944.81</v>
      </c>
      <c r="K31" s="100">
        <f t="shared" si="19"/>
        <v>185364</v>
      </c>
      <c r="L31" s="19">
        <f t="shared" si="19"/>
        <v>226298.4</v>
      </c>
      <c r="M31" s="19">
        <f t="shared" si="19"/>
        <v>206100</v>
      </c>
      <c r="N31" s="19">
        <f t="shared" ref="N31:P31" si="20">N19</f>
        <v>210000</v>
      </c>
      <c r="O31" s="19">
        <f t="shared" si="20"/>
        <v>210000</v>
      </c>
      <c r="P31" s="19">
        <f t="shared" si="20"/>
        <v>210000</v>
      </c>
      <c r="Q31" s="18" t="s">
        <v>15</v>
      </c>
      <c r="R31" s="18" t="s">
        <v>15</v>
      </c>
      <c r="S31" s="18" t="s">
        <v>15</v>
      </c>
      <c r="T31" s="18" t="s">
        <v>15</v>
      </c>
      <c r="U31" s="18" t="s">
        <v>15</v>
      </c>
      <c r="V31" s="18" t="s">
        <v>15</v>
      </c>
      <c r="W31" s="18" t="s">
        <v>15</v>
      </c>
      <c r="X31" s="18" t="s">
        <v>15</v>
      </c>
      <c r="Y31" s="18" t="s">
        <v>15</v>
      </c>
      <c r="Z31" s="18"/>
      <c r="AA31" s="18"/>
      <c r="AB31" s="18"/>
      <c r="AC31" s="28"/>
    </row>
    <row r="32" spans="1:29" s="21" customFormat="1" ht="63.75">
      <c r="A32" s="104"/>
      <c r="B32" s="112"/>
      <c r="C32" s="104"/>
      <c r="D32" s="104"/>
      <c r="E32" s="107"/>
      <c r="F32" s="27" t="s">
        <v>19</v>
      </c>
      <c r="G32" s="19">
        <f>G20</f>
        <v>579935.67000000004</v>
      </c>
      <c r="H32" s="19">
        <f t="shared" ref="H32:M32" si="21">H20</f>
        <v>109356</v>
      </c>
      <c r="I32" s="19">
        <f t="shared" si="21"/>
        <v>65800.87</v>
      </c>
      <c r="J32" s="19">
        <f t="shared" si="21"/>
        <v>114437.89</v>
      </c>
      <c r="K32" s="100">
        <f t="shared" si="21"/>
        <v>290340.90999999997</v>
      </c>
      <c r="L32" s="19">
        <f t="shared" si="21"/>
        <v>0</v>
      </c>
      <c r="M32" s="19">
        <f t="shared" si="21"/>
        <v>0</v>
      </c>
      <c r="N32" s="19">
        <f t="shared" ref="N32:P32" si="22">N20</f>
        <v>0</v>
      </c>
      <c r="O32" s="19">
        <f t="shared" si="22"/>
        <v>0</v>
      </c>
      <c r="P32" s="19">
        <f t="shared" si="22"/>
        <v>0</v>
      </c>
      <c r="Q32" s="18" t="s">
        <v>15</v>
      </c>
      <c r="R32" s="18" t="s">
        <v>15</v>
      </c>
      <c r="S32" s="18" t="s">
        <v>15</v>
      </c>
      <c r="T32" s="18" t="s">
        <v>15</v>
      </c>
      <c r="U32" s="18" t="s">
        <v>15</v>
      </c>
      <c r="V32" s="18" t="s">
        <v>15</v>
      </c>
      <c r="W32" s="18" t="s">
        <v>15</v>
      </c>
      <c r="X32" s="18" t="s">
        <v>15</v>
      </c>
      <c r="Y32" s="18" t="s">
        <v>15</v>
      </c>
      <c r="Z32" s="18"/>
      <c r="AA32" s="18"/>
      <c r="AB32" s="18"/>
    </row>
    <row r="33" spans="1:29" ht="115.5" customHeight="1">
      <c r="A33" s="128" t="s">
        <v>34</v>
      </c>
      <c r="B33" s="129"/>
      <c r="C33" s="3">
        <v>2014</v>
      </c>
      <c r="D33" s="3">
        <v>2022</v>
      </c>
      <c r="E33" s="3" t="s">
        <v>15</v>
      </c>
      <c r="F33" s="3" t="s">
        <v>15</v>
      </c>
      <c r="G33" s="3" t="s">
        <v>15</v>
      </c>
      <c r="H33" s="3" t="s">
        <v>15</v>
      </c>
      <c r="I33" s="3" t="s">
        <v>15</v>
      </c>
      <c r="J33" s="18" t="s">
        <v>15</v>
      </c>
      <c r="K33" s="18" t="s">
        <v>15</v>
      </c>
      <c r="L33" s="18" t="s">
        <v>15</v>
      </c>
      <c r="M33" s="3" t="s">
        <v>15</v>
      </c>
      <c r="N33" s="18" t="s">
        <v>15</v>
      </c>
      <c r="O33" s="18" t="s">
        <v>15</v>
      </c>
      <c r="P33" s="18" t="s">
        <v>15</v>
      </c>
      <c r="Q33" s="3" t="s">
        <v>15</v>
      </c>
      <c r="R33" s="3" t="s">
        <v>15</v>
      </c>
      <c r="S33" s="3" t="s">
        <v>15</v>
      </c>
      <c r="T33" s="3" t="s">
        <v>15</v>
      </c>
      <c r="U33" s="3" t="s">
        <v>15</v>
      </c>
      <c r="V33" s="3" t="s">
        <v>15</v>
      </c>
      <c r="W33" s="3" t="s">
        <v>15</v>
      </c>
      <c r="X33" s="3" t="s">
        <v>15</v>
      </c>
      <c r="Y33" s="3" t="s">
        <v>15</v>
      </c>
      <c r="Z33" s="3"/>
      <c r="AA33" s="3"/>
      <c r="AB33" s="3"/>
    </row>
    <row r="34" spans="1:29" ht="78.75" customHeight="1">
      <c r="A34" s="130" t="s">
        <v>35</v>
      </c>
      <c r="B34" s="131"/>
      <c r="C34" s="3">
        <v>2014</v>
      </c>
      <c r="D34" s="3">
        <v>2022</v>
      </c>
      <c r="E34" s="3" t="s">
        <v>15</v>
      </c>
      <c r="F34" s="3" t="s">
        <v>15</v>
      </c>
      <c r="G34" s="3" t="s">
        <v>15</v>
      </c>
      <c r="H34" s="3" t="s">
        <v>15</v>
      </c>
      <c r="I34" s="3" t="s">
        <v>15</v>
      </c>
      <c r="J34" s="18" t="s">
        <v>15</v>
      </c>
      <c r="K34" s="18" t="s">
        <v>15</v>
      </c>
      <c r="L34" s="18" t="s">
        <v>15</v>
      </c>
      <c r="M34" s="3" t="s">
        <v>15</v>
      </c>
      <c r="N34" s="18" t="s">
        <v>15</v>
      </c>
      <c r="O34" s="18" t="s">
        <v>15</v>
      </c>
      <c r="P34" s="18" t="s">
        <v>15</v>
      </c>
      <c r="Q34" s="3" t="s">
        <v>15</v>
      </c>
      <c r="R34" s="3" t="s">
        <v>15</v>
      </c>
      <c r="S34" s="3" t="s">
        <v>15</v>
      </c>
      <c r="T34" s="3" t="s">
        <v>15</v>
      </c>
      <c r="U34" s="3" t="s">
        <v>15</v>
      </c>
      <c r="V34" s="3" t="s">
        <v>15</v>
      </c>
      <c r="W34" s="3" t="s">
        <v>15</v>
      </c>
      <c r="X34" s="3" t="s">
        <v>15</v>
      </c>
      <c r="Y34" s="3" t="s">
        <v>15</v>
      </c>
      <c r="Z34" s="3"/>
      <c r="AA34" s="3"/>
      <c r="AB34" s="3"/>
    </row>
    <row r="35" spans="1:29" ht="38.25">
      <c r="A35" s="113"/>
      <c r="B35" s="116" t="s">
        <v>36</v>
      </c>
      <c r="C35" s="113">
        <v>2014</v>
      </c>
      <c r="D35" s="113">
        <v>2022</v>
      </c>
      <c r="E35" s="119" t="s">
        <v>16</v>
      </c>
      <c r="F35" s="4" t="s">
        <v>17</v>
      </c>
      <c r="G35" s="10">
        <f>G38+G41</f>
        <v>86879276.160000011</v>
      </c>
      <c r="H35" s="10">
        <f t="shared" ref="H35:M35" si="23">H38+H41</f>
        <v>7259244.6100000003</v>
      </c>
      <c r="I35" s="10">
        <f t="shared" si="23"/>
        <v>7846428.1200000001</v>
      </c>
      <c r="J35" s="19">
        <f t="shared" si="23"/>
        <v>8884103.4299999997</v>
      </c>
      <c r="K35" s="19">
        <f t="shared" si="23"/>
        <v>10032376</v>
      </c>
      <c r="L35" s="19">
        <f t="shared" si="23"/>
        <v>10507124</v>
      </c>
      <c r="M35" s="10">
        <f t="shared" si="23"/>
        <v>10550000</v>
      </c>
      <c r="N35" s="19">
        <f t="shared" ref="N35:P35" si="24">N38+N41</f>
        <v>10600000</v>
      </c>
      <c r="O35" s="19">
        <f t="shared" si="24"/>
        <v>10600000</v>
      </c>
      <c r="P35" s="19">
        <f t="shared" si="24"/>
        <v>10600000</v>
      </c>
      <c r="Q35" s="3" t="s">
        <v>15</v>
      </c>
      <c r="R35" s="3" t="s">
        <v>15</v>
      </c>
      <c r="S35" s="3" t="s">
        <v>15</v>
      </c>
      <c r="T35" s="3" t="s">
        <v>15</v>
      </c>
      <c r="U35" s="3" t="s">
        <v>15</v>
      </c>
      <c r="V35" s="3" t="s">
        <v>15</v>
      </c>
      <c r="W35" s="3" t="s">
        <v>15</v>
      </c>
      <c r="X35" s="3" t="s">
        <v>15</v>
      </c>
      <c r="Y35" s="3" t="s">
        <v>15</v>
      </c>
      <c r="Z35" s="3"/>
      <c r="AA35" s="3"/>
      <c r="AB35" s="3"/>
      <c r="AC35" s="13"/>
    </row>
    <row r="36" spans="1:29" ht="102">
      <c r="A36" s="114"/>
      <c r="B36" s="117"/>
      <c r="C36" s="114"/>
      <c r="D36" s="114"/>
      <c r="E36" s="120"/>
      <c r="F36" s="4" t="s">
        <v>18</v>
      </c>
      <c r="G36" s="10">
        <f>G39+G42</f>
        <v>85879664.160000011</v>
      </c>
      <c r="H36" s="10">
        <f t="shared" ref="H36:M36" si="25">H39+H42</f>
        <v>6758942.6100000003</v>
      </c>
      <c r="I36" s="10">
        <f t="shared" si="25"/>
        <v>7347118.1200000001</v>
      </c>
      <c r="J36" s="19">
        <f>J39+J42</f>
        <v>8884103.4299999997</v>
      </c>
      <c r="K36" s="19">
        <f t="shared" si="25"/>
        <v>10032376</v>
      </c>
      <c r="L36" s="19">
        <f t="shared" si="25"/>
        <v>10507124</v>
      </c>
      <c r="M36" s="10">
        <f t="shared" si="25"/>
        <v>10550000</v>
      </c>
      <c r="N36" s="19">
        <f t="shared" ref="N36:P36" si="26">N39+N42</f>
        <v>10600000</v>
      </c>
      <c r="O36" s="19">
        <f t="shared" si="26"/>
        <v>10600000</v>
      </c>
      <c r="P36" s="19">
        <f t="shared" si="26"/>
        <v>10600000</v>
      </c>
      <c r="Q36" s="3" t="s">
        <v>15</v>
      </c>
      <c r="R36" s="3" t="s">
        <v>15</v>
      </c>
      <c r="S36" s="3" t="s">
        <v>15</v>
      </c>
      <c r="T36" s="3" t="s">
        <v>15</v>
      </c>
      <c r="U36" s="3" t="s">
        <v>15</v>
      </c>
      <c r="V36" s="3" t="s">
        <v>15</v>
      </c>
      <c r="W36" s="3" t="s">
        <v>15</v>
      </c>
      <c r="X36" s="3" t="s">
        <v>15</v>
      </c>
      <c r="Y36" s="3" t="s">
        <v>15</v>
      </c>
      <c r="Z36" s="3"/>
      <c r="AA36" s="3"/>
      <c r="AB36" s="3"/>
      <c r="AC36" s="13"/>
    </row>
    <row r="37" spans="1:29" ht="63.75">
      <c r="A37" s="115"/>
      <c r="B37" s="118"/>
      <c r="C37" s="115"/>
      <c r="D37" s="115"/>
      <c r="E37" s="121"/>
      <c r="F37" s="4" t="s">
        <v>19</v>
      </c>
      <c r="G37" s="10">
        <f>G40+G43</f>
        <v>999612</v>
      </c>
      <c r="H37" s="10">
        <f t="shared" ref="H37:M37" si="27">H40+H43</f>
        <v>500302</v>
      </c>
      <c r="I37" s="10">
        <f t="shared" si="27"/>
        <v>499310</v>
      </c>
      <c r="J37" s="19">
        <f>J40+J43</f>
        <v>0</v>
      </c>
      <c r="K37" s="19">
        <f t="shared" si="27"/>
        <v>0</v>
      </c>
      <c r="L37" s="19">
        <f t="shared" si="27"/>
        <v>0</v>
      </c>
      <c r="M37" s="10">
        <f t="shared" si="27"/>
        <v>0</v>
      </c>
      <c r="N37" s="19">
        <f t="shared" ref="N37:P37" si="28">N40+N43</f>
        <v>0</v>
      </c>
      <c r="O37" s="19">
        <f t="shared" si="28"/>
        <v>0</v>
      </c>
      <c r="P37" s="19">
        <f t="shared" si="28"/>
        <v>0</v>
      </c>
      <c r="Q37" s="3" t="s">
        <v>15</v>
      </c>
      <c r="R37" s="3" t="s">
        <v>15</v>
      </c>
      <c r="S37" s="3" t="s">
        <v>15</v>
      </c>
      <c r="T37" s="3" t="s">
        <v>15</v>
      </c>
      <c r="U37" s="3" t="s">
        <v>15</v>
      </c>
      <c r="V37" s="3" t="s">
        <v>15</v>
      </c>
      <c r="W37" s="3" t="s">
        <v>15</v>
      </c>
      <c r="X37" s="3" t="s">
        <v>15</v>
      </c>
      <c r="Y37" s="3" t="s">
        <v>15</v>
      </c>
      <c r="Z37" s="3"/>
      <c r="AA37" s="3"/>
      <c r="AB37" s="3"/>
    </row>
    <row r="38" spans="1:29" ht="38.25">
      <c r="A38" s="113"/>
      <c r="B38" s="116" t="s">
        <v>37</v>
      </c>
      <c r="C38" s="113">
        <v>2014</v>
      </c>
      <c r="D38" s="113">
        <v>2022</v>
      </c>
      <c r="E38" s="119" t="s">
        <v>16</v>
      </c>
      <c r="F38" s="4" t="s">
        <v>17</v>
      </c>
      <c r="G38" s="10">
        <f t="shared" ref="G38:G43" si="29">H38+I38+J38+K38+L38+M38</f>
        <v>15105672.73</v>
      </c>
      <c r="H38" s="10">
        <f>H39+H40</f>
        <v>7259244.6100000003</v>
      </c>
      <c r="I38" s="10">
        <f t="shared" ref="I38:M38" si="30">I39+I40</f>
        <v>7846428.1200000001</v>
      </c>
      <c r="J38" s="19">
        <f>J39+J40</f>
        <v>0</v>
      </c>
      <c r="K38" s="19">
        <f t="shared" si="30"/>
        <v>0</v>
      </c>
      <c r="L38" s="19">
        <f t="shared" si="30"/>
        <v>0</v>
      </c>
      <c r="M38" s="10">
        <f t="shared" si="30"/>
        <v>0</v>
      </c>
      <c r="N38" s="19">
        <f t="shared" ref="N38:P38" si="31">N39+N40</f>
        <v>0</v>
      </c>
      <c r="O38" s="19">
        <f t="shared" si="31"/>
        <v>0</v>
      </c>
      <c r="P38" s="19">
        <f t="shared" si="31"/>
        <v>0</v>
      </c>
      <c r="Q38" s="3" t="s">
        <v>15</v>
      </c>
      <c r="R38" s="3" t="s">
        <v>15</v>
      </c>
      <c r="S38" s="3" t="s">
        <v>15</v>
      </c>
      <c r="T38" s="3" t="s">
        <v>15</v>
      </c>
      <c r="U38" s="3" t="s">
        <v>15</v>
      </c>
      <c r="V38" s="3" t="s">
        <v>15</v>
      </c>
      <c r="W38" s="3" t="s">
        <v>15</v>
      </c>
      <c r="X38" s="3" t="s">
        <v>15</v>
      </c>
      <c r="Y38" s="3" t="s">
        <v>15</v>
      </c>
      <c r="Z38" s="3"/>
      <c r="AA38" s="3"/>
      <c r="AB38" s="3"/>
    </row>
    <row r="39" spans="1:29" ht="102">
      <c r="A39" s="114"/>
      <c r="B39" s="117"/>
      <c r="C39" s="114"/>
      <c r="D39" s="114"/>
      <c r="E39" s="120"/>
      <c r="F39" s="4" t="s">
        <v>18</v>
      </c>
      <c r="G39" s="10">
        <f t="shared" si="29"/>
        <v>14106060.73</v>
      </c>
      <c r="H39" s="10">
        <v>6758942.6100000003</v>
      </c>
      <c r="I39" s="10">
        <v>7347118.1200000001</v>
      </c>
      <c r="J39" s="19"/>
      <c r="K39" s="19"/>
      <c r="L39" s="19"/>
      <c r="M39" s="10"/>
      <c r="N39" s="19"/>
      <c r="O39" s="19"/>
      <c r="P39" s="19"/>
      <c r="Q39" s="3" t="s">
        <v>15</v>
      </c>
      <c r="R39" s="3" t="s">
        <v>15</v>
      </c>
      <c r="S39" s="3" t="s">
        <v>15</v>
      </c>
      <c r="T39" s="3" t="s">
        <v>15</v>
      </c>
      <c r="U39" s="3" t="s">
        <v>15</v>
      </c>
      <c r="V39" s="3" t="s">
        <v>15</v>
      </c>
      <c r="W39" s="3" t="s">
        <v>15</v>
      </c>
      <c r="X39" s="3" t="s">
        <v>15</v>
      </c>
      <c r="Y39" s="3" t="s">
        <v>15</v>
      </c>
      <c r="Z39" s="3"/>
      <c r="AA39" s="3"/>
      <c r="AB39" s="3"/>
    </row>
    <row r="40" spans="1:29" ht="63.75">
      <c r="A40" s="115"/>
      <c r="B40" s="118"/>
      <c r="C40" s="115"/>
      <c r="D40" s="115"/>
      <c r="E40" s="121"/>
      <c r="F40" s="4" t="s">
        <v>19</v>
      </c>
      <c r="G40" s="10">
        <f t="shared" si="29"/>
        <v>999612</v>
      </c>
      <c r="H40" s="10">
        <v>500302</v>
      </c>
      <c r="I40" s="10">
        <v>499310</v>
      </c>
      <c r="J40" s="19"/>
      <c r="K40" s="19"/>
      <c r="L40" s="19"/>
      <c r="M40" s="10"/>
      <c r="N40" s="19"/>
      <c r="O40" s="19"/>
      <c r="P40" s="19"/>
      <c r="Q40" s="3" t="s">
        <v>15</v>
      </c>
      <c r="R40" s="3" t="s">
        <v>15</v>
      </c>
      <c r="S40" s="3" t="s">
        <v>15</v>
      </c>
      <c r="T40" s="3" t="s">
        <v>15</v>
      </c>
      <c r="U40" s="3" t="s">
        <v>15</v>
      </c>
      <c r="V40" s="3" t="s">
        <v>15</v>
      </c>
      <c r="W40" s="3" t="s">
        <v>15</v>
      </c>
      <c r="X40" s="3" t="s">
        <v>15</v>
      </c>
      <c r="Y40" s="3" t="s">
        <v>15</v>
      </c>
      <c r="Z40" s="3"/>
      <c r="AA40" s="3"/>
      <c r="AB40" s="3"/>
    </row>
    <row r="41" spans="1:29" ht="38.25">
      <c r="A41" s="113"/>
      <c r="B41" s="116" t="s">
        <v>130</v>
      </c>
      <c r="C41" s="113">
        <v>2014</v>
      </c>
      <c r="D41" s="113">
        <v>2022</v>
      </c>
      <c r="E41" s="119" t="s">
        <v>16</v>
      </c>
      <c r="F41" s="4" t="s">
        <v>17</v>
      </c>
      <c r="G41" s="10">
        <f>H41+I41+J41+K41+L41+M41+N41+O41+P41</f>
        <v>71773603.430000007</v>
      </c>
      <c r="H41" s="10">
        <f>H42+H43</f>
        <v>0</v>
      </c>
      <c r="I41" s="10">
        <f t="shared" ref="I41:M41" si="32">I42+I43</f>
        <v>0</v>
      </c>
      <c r="J41" s="19">
        <f>J42+J43</f>
        <v>8884103.4299999997</v>
      </c>
      <c r="K41" s="19">
        <f t="shared" si="32"/>
        <v>10032376</v>
      </c>
      <c r="L41" s="19">
        <f t="shared" si="32"/>
        <v>10507124</v>
      </c>
      <c r="M41" s="10">
        <f t="shared" si="32"/>
        <v>10550000</v>
      </c>
      <c r="N41" s="19">
        <f t="shared" ref="N41:P41" si="33">N42+N43</f>
        <v>10600000</v>
      </c>
      <c r="O41" s="19">
        <f t="shared" si="33"/>
        <v>10600000</v>
      </c>
      <c r="P41" s="19">
        <f t="shared" si="33"/>
        <v>10600000</v>
      </c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</row>
    <row r="42" spans="1:29" ht="102">
      <c r="A42" s="114"/>
      <c r="B42" s="117"/>
      <c r="C42" s="114"/>
      <c r="D42" s="114"/>
      <c r="E42" s="120"/>
      <c r="F42" s="4" t="s">
        <v>18</v>
      </c>
      <c r="G42" s="10">
        <f>H42+I42+J42+K42+L42+M42+N42+O42+P42</f>
        <v>71773603.430000007</v>
      </c>
      <c r="H42" s="10"/>
      <c r="I42" s="10"/>
      <c r="J42" s="19">
        <v>8884103.4299999997</v>
      </c>
      <c r="K42" s="19">
        <v>10032376</v>
      </c>
      <c r="L42" s="19">
        <v>10507124</v>
      </c>
      <c r="M42" s="10">
        <v>10550000</v>
      </c>
      <c r="N42" s="19">
        <v>10600000</v>
      </c>
      <c r="O42" s="19">
        <v>10600000</v>
      </c>
      <c r="P42" s="19">
        <v>10600000</v>
      </c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</row>
    <row r="43" spans="1:29" ht="63.75">
      <c r="A43" s="115"/>
      <c r="B43" s="118"/>
      <c r="C43" s="115"/>
      <c r="D43" s="115"/>
      <c r="E43" s="121"/>
      <c r="F43" s="4" t="s">
        <v>19</v>
      </c>
      <c r="G43" s="10">
        <f t="shared" si="29"/>
        <v>0</v>
      </c>
      <c r="H43" s="10"/>
      <c r="I43" s="10"/>
      <c r="J43" s="19">
        <v>0</v>
      </c>
      <c r="K43" s="19"/>
      <c r="L43" s="19"/>
      <c r="M43" s="10"/>
      <c r="N43" s="19"/>
      <c r="O43" s="19"/>
      <c r="P43" s="19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</row>
    <row r="44" spans="1:29" ht="38.25">
      <c r="A44" s="113"/>
      <c r="B44" s="116" t="s">
        <v>38</v>
      </c>
      <c r="C44" s="113">
        <v>2014</v>
      </c>
      <c r="D44" s="113">
        <v>2022</v>
      </c>
      <c r="E44" s="119" t="s">
        <v>16</v>
      </c>
      <c r="F44" s="4" t="s">
        <v>17</v>
      </c>
      <c r="G44" s="10">
        <f t="shared" ref="G44:G49" si="34">G47</f>
        <v>0</v>
      </c>
      <c r="H44" s="10">
        <f t="shared" ref="H44:K44" si="35">H47</f>
        <v>0</v>
      </c>
      <c r="I44" s="10">
        <f t="shared" si="35"/>
        <v>0</v>
      </c>
      <c r="J44" s="19">
        <f t="shared" si="35"/>
        <v>0</v>
      </c>
      <c r="K44" s="19">
        <f t="shared" si="35"/>
        <v>0</v>
      </c>
      <c r="L44" s="19"/>
      <c r="M44" s="10"/>
      <c r="N44" s="19"/>
      <c r="O44" s="19"/>
      <c r="P44" s="19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13"/>
    </row>
    <row r="45" spans="1:29" ht="102">
      <c r="A45" s="114"/>
      <c r="B45" s="117"/>
      <c r="C45" s="114"/>
      <c r="D45" s="114"/>
      <c r="E45" s="120"/>
      <c r="F45" s="4" t="s">
        <v>18</v>
      </c>
      <c r="G45" s="10">
        <f t="shared" si="34"/>
        <v>0</v>
      </c>
      <c r="H45" s="10">
        <f t="shared" ref="H45:M45" si="36">H48</f>
        <v>0</v>
      </c>
      <c r="I45" s="10">
        <f t="shared" si="36"/>
        <v>0</v>
      </c>
      <c r="J45" s="19">
        <f t="shared" si="36"/>
        <v>0</v>
      </c>
      <c r="K45" s="19">
        <f t="shared" si="36"/>
        <v>0</v>
      </c>
      <c r="L45" s="19"/>
      <c r="M45" s="10">
        <f t="shared" si="36"/>
        <v>0</v>
      </c>
      <c r="N45" s="19"/>
      <c r="O45" s="19"/>
      <c r="P45" s="19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</row>
    <row r="46" spans="1:29" ht="63.75">
      <c r="A46" s="115"/>
      <c r="B46" s="118"/>
      <c r="C46" s="115"/>
      <c r="D46" s="115"/>
      <c r="E46" s="121"/>
      <c r="F46" s="4" t="s">
        <v>19</v>
      </c>
      <c r="G46" s="10">
        <f t="shared" si="34"/>
        <v>0</v>
      </c>
      <c r="H46" s="10">
        <f t="shared" ref="H46:M46" si="37">H49</f>
        <v>0</v>
      </c>
      <c r="I46" s="10">
        <f t="shared" si="37"/>
        <v>0</v>
      </c>
      <c r="J46" s="19">
        <f t="shared" si="37"/>
        <v>0</v>
      </c>
      <c r="K46" s="19">
        <f t="shared" si="37"/>
        <v>0</v>
      </c>
      <c r="L46" s="19">
        <f t="shared" si="37"/>
        <v>0</v>
      </c>
      <c r="M46" s="10">
        <f t="shared" si="37"/>
        <v>0</v>
      </c>
      <c r="N46" s="19">
        <f t="shared" ref="N46:P46" si="38">N49</f>
        <v>0</v>
      </c>
      <c r="O46" s="19">
        <f t="shared" si="38"/>
        <v>0</v>
      </c>
      <c r="P46" s="19">
        <f t="shared" si="38"/>
        <v>0</v>
      </c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</row>
    <row r="47" spans="1:29" ht="38.25">
      <c r="A47" s="113"/>
      <c r="B47" s="116" t="s">
        <v>39</v>
      </c>
      <c r="C47" s="113">
        <v>2014</v>
      </c>
      <c r="D47" s="113">
        <v>2022</v>
      </c>
      <c r="E47" s="119" t="s">
        <v>16</v>
      </c>
      <c r="F47" s="4" t="s">
        <v>17</v>
      </c>
      <c r="G47" s="10">
        <f>G50</f>
        <v>0</v>
      </c>
      <c r="H47" s="10">
        <f t="shared" ref="H47:M47" si="39">H50</f>
        <v>0</v>
      </c>
      <c r="I47" s="10">
        <f t="shared" si="39"/>
        <v>0</v>
      </c>
      <c r="J47" s="19">
        <f t="shared" si="39"/>
        <v>0</v>
      </c>
      <c r="K47" s="19">
        <f t="shared" si="39"/>
        <v>0</v>
      </c>
      <c r="L47" s="19">
        <f t="shared" si="39"/>
        <v>0</v>
      </c>
      <c r="M47" s="10">
        <f t="shared" si="39"/>
        <v>0</v>
      </c>
      <c r="N47" s="19">
        <f t="shared" ref="N47:P47" si="40">N50</f>
        <v>0</v>
      </c>
      <c r="O47" s="19">
        <f t="shared" si="40"/>
        <v>0</v>
      </c>
      <c r="P47" s="19">
        <f t="shared" si="40"/>
        <v>0</v>
      </c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</row>
    <row r="48" spans="1:29" ht="102">
      <c r="A48" s="114"/>
      <c r="B48" s="117"/>
      <c r="C48" s="114"/>
      <c r="D48" s="114"/>
      <c r="E48" s="120"/>
      <c r="F48" s="4" t="s">
        <v>18</v>
      </c>
      <c r="G48" s="10">
        <f t="shared" si="34"/>
        <v>0</v>
      </c>
      <c r="H48" s="10">
        <f t="shared" ref="H48:M48" si="41">H51</f>
        <v>0</v>
      </c>
      <c r="I48" s="10">
        <f t="shared" si="41"/>
        <v>0</v>
      </c>
      <c r="J48" s="19">
        <f t="shared" si="41"/>
        <v>0</v>
      </c>
      <c r="K48" s="19">
        <f t="shared" si="41"/>
        <v>0</v>
      </c>
      <c r="L48" s="19">
        <f t="shared" si="41"/>
        <v>0</v>
      </c>
      <c r="M48" s="10">
        <f t="shared" si="41"/>
        <v>0</v>
      </c>
      <c r="N48" s="19">
        <f t="shared" ref="N48:P48" si="42">N51</f>
        <v>0</v>
      </c>
      <c r="O48" s="19">
        <f t="shared" si="42"/>
        <v>0</v>
      </c>
      <c r="P48" s="19">
        <f t="shared" si="42"/>
        <v>0</v>
      </c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</row>
    <row r="49" spans="1:29" ht="63.75">
      <c r="A49" s="115"/>
      <c r="B49" s="118"/>
      <c r="C49" s="115"/>
      <c r="D49" s="115"/>
      <c r="E49" s="121"/>
      <c r="F49" s="4" t="s">
        <v>19</v>
      </c>
      <c r="G49" s="10">
        <f t="shared" si="34"/>
        <v>0</v>
      </c>
      <c r="H49" s="10">
        <f t="shared" ref="H49:M49" si="43">H52</f>
        <v>0</v>
      </c>
      <c r="I49" s="10">
        <f t="shared" si="43"/>
        <v>0</v>
      </c>
      <c r="J49" s="19">
        <f t="shared" si="43"/>
        <v>0</v>
      </c>
      <c r="K49" s="19">
        <f t="shared" si="43"/>
        <v>0</v>
      </c>
      <c r="L49" s="19">
        <f t="shared" si="43"/>
        <v>0</v>
      </c>
      <c r="M49" s="10">
        <f t="shared" si="43"/>
        <v>0</v>
      </c>
      <c r="N49" s="19">
        <f t="shared" ref="N49:P49" si="44">N52</f>
        <v>0</v>
      </c>
      <c r="O49" s="19">
        <f t="shared" si="44"/>
        <v>0</v>
      </c>
      <c r="P49" s="19">
        <f t="shared" si="44"/>
        <v>0</v>
      </c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</row>
    <row r="50" spans="1:29" ht="38.25">
      <c r="A50" s="113"/>
      <c r="B50" s="116" t="s">
        <v>40</v>
      </c>
      <c r="C50" s="113">
        <v>2014</v>
      </c>
      <c r="D50" s="113">
        <v>2022</v>
      </c>
      <c r="E50" s="119" t="s">
        <v>16</v>
      </c>
      <c r="F50" s="4" t="s">
        <v>17</v>
      </c>
      <c r="G50" s="10">
        <f>H50+I50+J50+K50+L50+M50</f>
        <v>0</v>
      </c>
      <c r="H50" s="10">
        <f>H51+H52</f>
        <v>0</v>
      </c>
      <c r="I50" s="10">
        <f t="shared" ref="I50:M50" si="45">I51+I52</f>
        <v>0</v>
      </c>
      <c r="J50" s="19">
        <f t="shared" si="45"/>
        <v>0</v>
      </c>
      <c r="K50" s="19">
        <f t="shared" si="45"/>
        <v>0</v>
      </c>
      <c r="L50" s="19">
        <f t="shared" si="45"/>
        <v>0</v>
      </c>
      <c r="M50" s="10">
        <f t="shared" si="45"/>
        <v>0</v>
      </c>
      <c r="N50" s="19">
        <f t="shared" ref="N50:P50" si="46">N51+N52</f>
        <v>0</v>
      </c>
      <c r="O50" s="19">
        <f t="shared" si="46"/>
        <v>0</v>
      </c>
      <c r="P50" s="19">
        <f t="shared" si="46"/>
        <v>0</v>
      </c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</row>
    <row r="51" spans="1:29" ht="102">
      <c r="A51" s="114"/>
      <c r="B51" s="117"/>
      <c r="C51" s="114"/>
      <c r="D51" s="114"/>
      <c r="E51" s="120"/>
      <c r="F51" s="4" t="s">
        <v>18</v>
      </c>
      <c r="G51" s="10">
        <f>H51+I51+J51+K51+L51+M51</f>
        <v>0</v>
      </c>
      <c r="H51" s="10"/>
      <c r="I51" s="10"/>
      <c r="J51" s="19"/>
      <c r="K51" s="19"/>
      <c r="L51" s="19"/>
      <c r="M51" s="10"/>
      <c r="N51" s="19"/>
      <c r="O51" s="19"/>
      <c r="P51" s="19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</row>
    <row r="52" spans="1:29" ht="63.75">
      <c r="A52" s="115"/>
      <c r="B52" s="118"/>
      <c r="C52" s="115"/>
      <c r="D52" s="115"/>
      <c r="E52" s="121"/>
      <c r="F52" s="4" t="s">
        <v>19</v>
      </c>
      <c r="G52" s="10">
        <f>H52+I52+J52+K52+L52+M52</f>
        <v>0</v>
      </c>
      <c r="H52" s="10"/>
      <c r="I52" s="10"/>
      <c r="J52" s="19"/>
      <c r="K52" s="19"/>
      <c r="L52" s="19"/>
      <c r="M52" s="10"/>
      <c r="N52" s="19"/>
      <c r="O52" s="19"/>
      <c r="P52" s="19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</row>
    <row r="53" spans="1:29" ht="38.25">
      <c r="A53" s="113"/>
      <c r="B53" s="116" t="s">
        <v>41</v>
      </c>
      <c r="C53" s="113">
        <v>2014</v>
      </c>
      <c r="D53" s="113">
        <v>2022</v>
      </c>
      <c r="E53" s="119" t="s">
        <v>16</v>
      </c>
      <c r="F53" s="4" t="s">
        <v>17</v>
      </c>
      <c r="G53" s="10">
        <f>G56</f>
        <v>2577853.06</v>
      </c>
      <c r="H53" s="10">
        <f t="shared" ref="H53:M53" si="47">H56</f>
        <v>293959.76</v>
      </c>
      <c r="I53" s="10">
        <f t="shared" si="47"/>
        <v>249908.8</v>
      </c>
      <c r="J53" s="19">
        <f t="shared" si="47"/>
        <v>224987.5</v>
      </c>
      <c r="K53" s="19">
        <f t="shared" si="47"/>
        <v>301997</v>
      </c>
      <c r="L53" s="19">
        <f t="shared" si="47"/>
        <v>300500</v>
      </c>
      <c r="M53" s="10">
        <f t="shared" si="47"/>
        <v>305000</v>
      </c>
      <c r="N53" s="19">
        <f t="shared" ref="N53:P53" si="48">N56</f>
        <v>300500</v>
      </c>
      <c r="O53" s="19">
        <f t="shared" si="48"/>
        <v>300500</v>
      </c>
      <c r="P53" s="19">
        <f t="shared" si="48"/>
        <v>300500</v>
      </c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13"/>
    </row>
    <row r="54" spans="1:29" ht="102">
      <c r="A54" s="114"/>
      <c r="B54" s="117"/>
      <c r="C54" s="114"/>
      <c r="D54" s="114"/>
      <c r="E54" s="120"/>
      <c r="F54" s="4" t="s">
        <v>18</v>
      </c>
      <c r="G54" s="10">
        <f>G57</f>
        <v>2455812.06</v>
      </c>
      <c r="H54" s="10">
        <f t="shared" ref="H54:M54" si="49">H57</f>
        <v>171918.76</v>
      </c>
      <c r="I54" s="10">
        <f t="shared" si="49"/>
        <v>249908.8</v>
      </c>
      <c r="J54" s="19">
        <f t="shared" si="49"/>
        <v>224987.5</v>
      </c>
      <c r="K54" s="19">
        <f t="shared" si="49"/>
        <v>301997</v>
      </c>
      <c r="L54" s="19">
        <f t="shared" si="49"/>
        <v>300500</v>
      </c>
      <c r="M54" s="10">
        <f t="shared" si="49"/>
        <v>305000</v>
      </c>
      <c r="N54" s="19">
        <f t="shared" ref="N54:P54" si="50">N57</f>
        <v>300500</v>
      </c>
      <c r="O54" s="19">
        <f t="shared" si="50"/>
        <v>300500</v>
      </c>
      <c r="P54" s="19">
        <f t="shared" si="50"/>
        <v>300500</v>
      </c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13"/>
    </row>
    <row r="55" spans="1:29" ht="63.75">
      <c r="A55" s="115"/>
      <c r="B55" s="118"/>
      <c r="C55" s="115"/>
      <c r="D55" s="115"/>
      <c r="E55" s="121"/>
      <c r="F55" s="4" t="s">
        <v>19</v>
      </c>
      <c r="G55" s="10">
        <f>G58</f>
        <v>122041</v>
      </c>
      <c r="H55" s="10">
        <f t="shared" ref="H55:M55" si="51">H58</f>
        <v>122041</v>
      </c>
      <c r="I55" s="10">
        <f t="shared" si="51"/>
        <v>0</v>
      </c>
      <c r="J55" s="19">
        <f t="shared" si="51"/>
        <v>0</v>
      </c>
      <c r="K55" s="19">
        <f t="shared" si="51"/>
        <v>0</v>
      </c>
      <c r="L55" s="19">
        <f t="shared" si="51"/>
        <v>0</v>
      </c>
      <c r="M55" s="10">
        <f t="shared" si="51"/>
        <v>0</v>
      </c>
      <c r="N55" s="19">
        <f t="shared" ref="N55:P55" si="52">N58</f>
        <v>0</v>
      </c>
      <c r="O55" s="19">
        <f t="shared" si="52"/>
        <v>0</v>
      </c>
      <c r="P55" s="19">
        <f t="shared" si="52"/>
        <v>0</v>
      </c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</row>
    <row r="56" spans="1:29" ht="38.25">
      <c r="A56" s="113"/>
      <c r="B56" s="116" t="s">
        <v>42</v>
      </c>
      <c r="C56" s="113">
        <v>2014</v>
      </c>
      <c r="D56" s="113">
        <v>2022</v>
      </c>
      <c r="E56" s="119" t="s">
        <v>16</v>
      </c>
      <c r="F56" s="4" t="s">
        <v>17</v>
      </c>
      <c r="G56" s="10">
        <f>G59+G62+G65</f>
        <v>2577853.06</v>
      </c>
      <c r="H56" s="10">
        <f t="shared" ref="H56:M56" si="53">H59+H62+H65</f>
        <v>293959.76</v>
      </c>
      <c r="I56" s="10">
        <f t="shared" si="53"/>
        <v>249908.8</v>
      </c>
      <c r="J56" s="19">
        <f t="shared" si="53"/>
        <v>224987.5</v>
      </c>
      <c r="K56" s="19">
        <f t="shared" si="53"/>
        <v>301997</v>
      </c>
      <c r="L56" s="19">
        <f t="shared" si="53"/>
        <v>300500</v>
      </c>
      <c r="M56" s="10">
        <f t="shared" si="53"/>
        <v>305000</v>
      </c>
      <c r="N56" s="19">
        <f t="shared" ref="N56:P56" si="54">N59+N62+N65</f>
        <v>300500</v>
      </c>
      <c r="O56" s="19">
        <f t="shared" si="54"/>
        <v>300500</v>
      </c>
      <c r="P56" s="19">
        <f t="shared" si="54"/>
        <v>300500</v>
      </c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</row>
    <row r="57" spans="1:29" ht="102">
      <c r="A57" s="114"/>
      <c r="B57" s="117"/>
      <c r="C57" s="114"/>
      <c r="D57" s="114"/>
      <c r="E57" s="120"/>
      <c r="F57" s="4" t="s">
        <v>18</v>
      </c>
      <c r="G57" s="10">
        <f>G60+G63+G66</f>
        <v>2455812.06</v>
      </c>
      <c r="H57" s="10">
        <f t="shared" ref="H57:M57" si="55">H60+H63+H66</f>
        <v>171918.76</v>
      </c>
      <c r="I57" s="10">
        <f t="shared" si="55"/>
        <v>249908.8</v>
      </c>
      <c r="J57" s="19">
        <f t="shared" si="55"/>
        <v>224987.5</v>
      </c>
      <c r="K57" s="19">
        <f t="shared" si="55"/>
        <v>301997</v>
      </c>
      <c r="L57" s="19">
        <f t="shared" si="55"/>
        <v>300500</v>
      </c>
      <c r="M57" s="10">
        <f t="shared" si="55"/>
        <v>305000</v>
      </c>
      <c r="N57" s="19">
        <f t="shared" ref="N57:P57" si="56">N60+N63+N66</f>
        <v>300500</v>
      </c>
      <c r="O57" s="19">
        <f t="shared" si="56"/>
        <v>300500</v>
      </c>
      <c r="P57" s="19">
        <f t="shared" si="56"/>
        <v>300500</v>
      </c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</row>
    <row r="58" spans="1:29" ht="63.75">
      <c r="A58" s="115"/>
      <c r="B58" s="118"/>
      <c r="C58" s="115"/>
      <c r="D58" s="115"/>
      <c r="E58" s="121"/>
      <c r="F58" s="4" t="s">
        <v>19</v>
      </c>
      <c r="G58" s="10">
        <f>G61+G64+G67</f>
        <v>122041</v>
      </c>
      <c r="H58" s="10">
        <f t="shared" ref="H58:M58" si="57">H61+H64+H67</f>
        <v>122041</v>
      </c>
      <c r="I58" s="10">
        <f t="shared" si="57"/>
        <v>0</v>
      </c>
      <c r="J58" s="19">
        <f t="shared" si="57"/>
        <v>0</v>
      </c>
      <c r="K58" s="19">
        <f t="shared" si="57"/>
        <v>0</v>
      </c>
      <c r="L58" s="19">
        <f t="shared" si="57"/>
        <v>0</v>
      </c>
      <c r="M58" s="10">
        <f t="shared" si="57"/>
        <v>0</v>
      </c>
      <c r="N58" s="19">
        <f t="shared" ref="N58:P58" si="58">N61+N64+N67</f>
        <v>0</v>
      </c>
      <c r="O58" s="19">
        <f t="shared" si="58"/>
        <v>0</v>
      </c>
      <c r="P58" s="19">
        <f t="shared" si="58"/>
        <v>0</v>
      </c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</row>
    <row r="59" spans="1:29" ht="38.25">
      <c r="A59" s="113"/>
      <c r="B59" s="116" t="s">
        <v>43</v>
      </c>
      <c r="C59" s="113">
        <v>2014</v>
      </c>
      <c r="D59" s="113">
        <v>2022</v>
      </c>
      <c r="E59" s="119" t="s">
        <v>16</v>
      </c>
      <c r="F59" s="4" t="s">
        <v>17</v>
      </c>
      <c r="G59" s="10">
        <f>H59+I59+J59+L59+M59+K59+N59+O59+P59</f>
        <v>1118422.26</v>
      </c>
      <c r="H59" s="10">
        <f>H60+H61</f>
        <v>160758.76</v>
      </c>
      <c r="I59" s="10">
        <f t="shared" ref="I59:M59" si="59">I60+I61</f>
        <v>115500</v>
      </c>
      <c r="J59" s="19">
        <f t="shared" si="59"/>
        <v>182163.5</v>
      </c>
      <c r="K59" s="19">
        <f t="shared" si="59"/>
        <v>110000</v>
      </c>
      <c r="L59" s="19">
        <f t="shared" si="59"/>
        <v>110000</v>
      </c>
      <c r="M59" s="10">
        <f t="shared" si="59"/>
        <v>110000</v>
      </c>
      <c r="N59" s="19">
        <f t="shared" ref="N59:P59" si="60">N60+N61</f>
        <v>110000</v>
      </c>
      <c r="O59" s="19">
        <f t="shared" si="60"/>
        <v>110000</v>
      </c>
      <c r="P59" s="19">
        <f t="shared" si="60"/>
        <v>110000</v>
      </c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13"/>
    </row>
    <row r="60" spans="1:29" ht="102">
      <c r="A60" s="114"/>
      <c r="B60" s="117"/>
      <c r="C60" s="114"/>
      <c r="D60" s="114"/>
      <c r="E60" s="120"/>
      <c r="F60" s="4" t="s">
        <v>18</v>
      </c>
      <c r="G60" s="10">
        <f>H60+I60+J60+L60+M60+K60+N60+O60+P60</f>
        <v>1118422.26</v>
      </c>
      <c r="H60" s="10">
        <v>160758.76</v>
      </c>
      <c r="I60" s="10">
        <v>115500</v>
      </c>
      <c r="J60" s="19">
        <v>182163.5</v>
      </c>
      <c r="K60" s="19">
        <v>110000</v>
      </c>
      <c r="L60" s="19">
        <v>110000</v>
      </c>
      <c r="M60" s="10">
        <v>110000</v>
      </c>
      <c r="N60" s="19">
        <v>110000</v>
      </c>
      <c r="O60" s="19">
        <v>110000</v>
      </c>
      <c r="P60" s="19">
        <v>110000</v>
      </c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13"/>
    </row>
    <row r="61" spans="1:29" ht="63.75">
      <c r="A61" s="115"/>
      <c r="B61" s="118"/>
      <c r="C61" s="115"/>
      <c r="D61" s="115"/>
      <c r="E61" s="121"/>
      <c r="F61" s="4" t="s">
        <v>19</v>
      </c>
      <c r="G61" s="10">
        <f>H61+I61+J61+L61+M61+K61</f>
        <v>0</v>
      </c>
      <c r="H61" s="10"/>
      <c r="I61" s="10"/>
      <c r="J61" s="19"/>
      <c r="K61" s="19"/>
      <c r="L61" s="19"/>
      <c r="M61" s="10"/>
      <c r="N61" s="19"/>
      <c r="O61" s="19"/>
      <c r="P61" s="19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</row>
    <row r="62" spans="1:29" ht="38.25">
      <c r="A62" s="113"/>
      <c r="B62" s="116" t="s">
        <v>44</v>
      </c>
      <c r="C62" s="113">
        <v>2014</v>
      </c>
      <c r="D62" s="113">
        <v>2022</v>
      </c>
      <c r="E62" s="119" t="s">
        <v>16</v>
      </c>
      <c r="F62" s="4" t="s">
        <v>17</v>
      </c>
      <c r="G62" s="10">
        <f>H62+I62+J62+K62+L62+M62+N62+O62+P62</f>
        <v>675766</v>
      </c>
      <c r="H62" s="10">
        <f>H63+H64</f>
        <v>43945</v>
      </c>
      <c r="I62" s="10">
        <f t="shared" ref="I62:M62" si="61">I63+I64</f>
        <v>0</v>
      </c>
      <c r="J62" s="19">
        <f t="shared" si="61"/>
        <v>22824</v>
      </c>
      <c r="K62" s="19">
        <f t="shared" si="61"/>
        <v>101997</v>
      </c>
      <c r="L62" s="19">
        <f t="shared" si="61"/>
        <v>100500</v>
      </c>
      <c r="M62" s="10">
        <f t="shared" si="61"/>
        <v>105000</v>
      </c>
      <c r="N62" s="19">
        <f t="shared" ref="N62:P62" si="62">N63+N64</f>
        <v>100500</v>
      </c>
      <c r="O62" s="19">
        <f t="shared" si="62"/>
        <v>100500</v>
      </c>
      <c r="P62" s="19">
        <f t="shared" si="62"/>
        <v>100500</v>
      </c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13"/>
    </row>
    <row r="63" spans="1:29" ht="102">
      <c r="A63" s="114"/>
      <c r="B63" s="117"/>
      <c r="C63" s="114"/>
      <c r="D63" s="114"/>
      <c r="E63" s="120"/>
      <c r="F63" s="4" t="s">
        <v>18</v>
      </c>
      <c r="G63" s="10">
        <f>H63+I63+J63+K63+L63+M63+N63+O63+P63</f>
        <v>638518</v>
      </c>
      <c r="H63" s="10">
        <v>6697</v>
      </c>
      <c r="I63" s="10"/>
      <c r="J63" s="19">
        <v>22824</v>
      </c>
      <c r="K63" s="19">
        <v>101997</v>
      </c>
      <c r="L63" s="19">
        <v>100500</v>
      </c>
      <c r="M63" s="10">
        <v>105000</v>
      </c>
      <c r="N63" s="19">
        <v>100500</v>
      </c>
      <c r="O63" s="19">
        <v>100500</v>
      </c>
      <c r="P63" s="19">
        <v>100500</v>
      </c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</row>
    <row r="64" spans="1:29" ht="63.75">
      <c r="A64" s="115"/>
      <c r="B64" s="118"/>
      <c r="C64" s="115"/>
      <c r="D64" s="115"/>
      <c r="E64" s="121"/>
      <c r="F64" s="4" t="s">
        <v>19</v>
      </c>
      <c r="G64" s="10">
        <f t="shared" ref="G64:G67" si="63">H64+I64+J64+K64+L64+M64</f>
        <v>37248</v>
      </c>
      <c r="H64" s="10">
        <v>37248</v>
      </c>
      <c r="I64" s="10"/>
      <c r="J64" s="19"/>
      <c r="K64" s="19"/>
      <c r="L64" s="19"/>
      <c r="M64" s="10"/>
      <c r="N64" s="19"/>
      <c r="O64" s="19"/>
      <c r="P64" s="19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</row>
    <row r="65" spans="1:29" ht="38.25">
      <c r="A65" s="113"/>
      <c r="B65" s="116" t="s">
        <v>45</v>
      </c>
      <c r="C65" s="113">
        <v>2014</v>
      </c>
      <c r="D65" s="113">
        <v>2022</v>
      </c>
      <c r="E65" s="119" t="s">
        <v>16</v>
      </c>
      <c r="F65" s="4" t="s">
        <v>17</v>
      </c>
      <c r="G65" s="10">
        <f>H65+I65+J65+K65+L65+M65+N65+O65+P65</f>
        <v>783664.8</v>
      </c>
      <c r="H65" s="10">
        <f>H66+H67</f>
        <v>89256</v>
      </c>
      <c r="I65" s="10">
        <f t="shared" ref="I65:M65" si="64">I66+I67</f>
        <v>134408.79999999999</v>
      </c>
      <c r="J65" s="19">
        <f t="shared" si="64"/>
        <v>20000</v>
      </c>
      <c r="K65" s="19">
        <f t="shared" si="64"/>
        <v>90000</v>
      </c>
      <c r="L65" s="19">
        <f t="shared" si="64"/>
        <v>90000</v>
      </c>
      <c r="M65" s="10">
        <f t="shared" si="64"/>
        <v>90000</v>
      </c>
      <c r="N65" s="19">
        <f t="shared" ref="N65:P65" si="65">N66+N67</f>
        <v>90000</v>
      </c>
      <c r="O65" s="19">
        <f t="shared" si="65"/>
        <v>90000</v>
      </c>
      <c r="P65" s="19">
        <f t="shared" si="65"/>
        <v>90000</v>
      </c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13"/>
    </row>
    <row r="66" spans="1:29" ht="102">
      <c r="A66" s="114"/>
      <c r="B66" s="117"/>
      <c r="C66" s="114"/>
      <c r="D66" s="114"/>
      <c r="E66" s="120"/>
      <c r="F66" s="4" t="s">
        <v>18</v>
      </c>
      <c r="G66" s="10">
        <f>H66+I66+J66+K66+L66+M66+N66+O66+P66</f>
        <v>698871.8</v>
      </c>
      <c r="H66" s="10">
        <v>4463</v>
      </c>
      <c r="I66" s="10">
        <v>134408.79999999999</v>
      </c>
      <c r="J66" s="19">
        <v>20000</v>
      </c>
      <c r="K66" s="19">
        <v>90000</v>
      </c>
      <c r="L66" s="19">
        <v>90000</v>
      </c>
      <c r="M66" s="10">
        <v>90000</v>
      </c>
      <c r="N66" s="19">
        <v>90000</v>
      </c>
      <c r="O66" s="19">
        <v>90000</v>
      </c>
      <c r="P66" s="19">
        <v>90000</v>
      </c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</row>
    <row r="67" spans="1:29" ht="63.75">
      <c r="A67" s="115"/>
      <c r="B67" s="118"/>
      <c r="C67" s="115"/>
      <c r="D67" s="115"/>
      <c r="E67" s="121"/>
      <c r="F67" s="4" t="s">
        <v>19</v>
      </c>
      <c r="G67" s="10">
        <f t="shared" si="63"/>
        <v>84793</v>
      </c>
      <c r="H67" s="10">
        <v>84793</v>
      </c>
      <c r="I67" s="10"/>
      <c r="J67" s="19"/>
      <c r="K67" s="19"/>
      <c r="L67" s="19"/>
      <c r="M67" s="10"/>
      <c r="N67" s="19"/>
      <c r="O67" s="19"/>
      <c r="P67" s="19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</row>
    <row r="68" spans="1:29" s="21" customFormat="1" ht="38.25">
      <c r="A68" s="102"/>
      <c r="B68" s="110" t="s">
        <v>21</v>
      </c>
      <c r="C68" s="102">
        <v>2014</v>
      </c>
      <c r="D68" s="102">
        <v>2022</v>
      </c>
      <c r="E68" s="105" t="s">
        <v>16</v>
      </c>
      <c r="F68" s="27" t="s">
        <v>17</v>
      </c>
      <c r="G68" s="19">
        <f>G53+G44+G35</f>
        <v>89457129.220000014</v>
      </c>
      <c r="H68" s="19">
        <f t="shared" ref="H68:P68" si="66">H53+H44+H35</f>
        <v>7553204.3700000001</v>
      </c>
      <c r="I68" s="19">
        <f t="shared" si="66"/>
        <v>8096336.9199999999</v>
      </c>
      <c r="J68" s="19">
        <f t="shared" si="66"/>
        <v>9109090.9299999997</v>
      </c>
      <c r="K68" s="100">
        <f t="shared" si="66"/>
        <v>10334373</v>
      </c>
      <c r="L68" s="19">
        <f>L53+L44+L35</f>
        <v>10807624</v>
      </c>
      <c r="M68" s="19">
        <f t="shared" si="66"/>
        <v>10855000</v>
      </c>
      <c r="N68" s="19">
        <f t="shared" si="66"/>
        <v>10900500</v>
      </c>
      <c r="O68" s="19">
        <f t="shared" si="66"/>
        <v>10900500</v>
      </c>
      <c r="P68" s="19">
        <f t="shared" si="66"/>
        <v>10900500</v>
      </c>
      <c r="Q68" s="18" t="s">
        <v>15</v>
      </c>
      <c r="R68" s="18" t="s">
        <v>15</v>
      </c>
      <c r="S68" s="18" t="s">
        <v>15</v>
      </c>
      <c r="T68" s="18" t="s">
        <v>15</v>
      </c>
      <c r="U68" s="18" t="s">
        <v>15</v>
      </c>
      <c r="V68" s="18" t="s">
        <v>15</v>
      </c>
      <c r="W68" s="18" t="s">
        <v>15</v>
      </c>
      <c r="X68" s="18" t="s">
        <v>15</v>
      </c>
      <c r="Y68" s="18" t="s">
        <v>15</v>
      </c>
      <c r="Z68" s="18"/>
      <c r="AA68" s="18"/>
      <c r="AB68" s="18"/>
      <c r="AC68" s="28"/>
    </row>
    <row r="69" spans="1:29" s="21" customFormat="1" ht="102">
      <c r="A69" s="103"/>
      <c r="B69" s="111"/>
      <c r="C69" s="103"/>
      <c r="D69" s="103"/>
      <c r="E69" s="106"/>
      <c r="F69" s="27" t="s">
        <v>18</v>
      </c>
      <c r="G69" s="19">
        <f>G54+G45+G36</f>
        <v>88335476.220000014</v>
      </c>
      <c r="H69" s="19">
        <f t="shared" ref="H69:M69" si="67">H54+H45+H36</f>
        <v>6930861.3700000001</v>
      </c>
      <c r="I69" s="19">
        <f t="shared" si="67"/>
        <v>7597026.9199999999</v>
      </c>
      <c r="J69" s="19">
        <f t="shared" si="67"/>
        <v>9109090.9299999997</v>
      </c>
      <c r="K69" s="100">
        <f t="shared" si="67"/>
        <v>10334373</v>
      </c>
      <c r="L69" s="19">
        <f t="shared" si="67"/>
        <v>10807624</v>
      </c>
      <c r="M69" s="19">
        <f t="shared" si="67"/>
        <v>10855000</v>
      </c>
      <c r="N69" s="19">
        <f t="shared" ref="N69:P69" si="68">N54+N45+N36</f>
        <v>10900500</v>
      </c>
      <c r="O69" s="19">
        <f t="shared" si="68"/>
        <v>10900500</v>
      </c>
      <c r="P69" s="19">
        <f t="shared" si="68"/>
        <v>10900500</v>
      </c>
      <c r="Q69" s="18" t="s">
        <v>15</v>
      </c>
      <c r="R69" s="18" t="s">
        <v>15</v>
      </c>
      <c r="S69" s="18" t="s">
        <v>15</v>
      </c>
      <c r="T69" s="18" t="s">
        <v>15</v>
      </c>
      <c r="U69" s="18" t="s">
        <v>15</v>
      </c>
      <c r="V69" s="18" t="s">
        <v>15</v>
      </c>
      <c r="W69" s="18" t="s">
        <v>15</v>
      </c>
      <c r="X69" s="18" t="s">
        <v>15</v>
      </c>
      <c r="Y69" s="18" t="s">
        <v>15</v>
      </c>
      <c r="Z69" s="18"/>
      <c r="AA69" s="18"/>
      <c r="AB69" s="18"/>
      <c r="AC69" s="28"/>
    </row>
    <row r="70" spans="1:29" s="21" customFormat="1" ht="63.75">
      <c r="A70" s="104"/>
      <c r="B70" s="112"/>
      <c r="C70" s="104"/>
      <c r="D70" s="104"/>
      <c r="E70" s="107"/>
      <c r="F70" s="27" t="s">
        <v>19</v>
      </c>
      <c r="G70" s="19">
        <f>G55+G46+G37</f>
        <v>1121653</v>
      </c>
      <c r="H70" s="19">
        <f t="shared" ref="H70:M70" si="69">H55+H46+H37</f>
        <v>622343</v>
      </c>
      <c r="I70" s="19">
        <f t="shared" si="69"/>
        <v>499310</v>
      </c>
      <c r="J70" s="19">
        <f t="shared" si="69"/>
        <v>0</v>
      </c>
      <c r="K70" s="100">
        <f t="shared" si="69"/>
        <v>0</v>
      </c>
      <c r="L70" s="19">
        <f t="shared" si="69"/>
        <v>0</v>
      </c>
      <c r="M70" s="19">
        <f t="shared" si="69"/>
        <v>0</v>
      </c>
      <c r="N70" s="19">
        <f t="shared" ref="N70:P70" si="70">N55+N46+N37</f>
        <v>0</v>
      </c>
      <c r="O70" s="19">
        <f t="shared" si="70"/>
        <v>0</v>
      </c>
      <c r="P70" s="19">
        <f t="shared" si="70"/>
        <v>0</v>
      </c>
      <c r="Q70" s="18" t="s">
        <v>15</v>
      </c>
      <c r="R70" s="18" t="s">
        <v>15</v>
      </c>
      <c r="S70" s="18" t="s">
        <v>15</v>
      </c>
      <c r="T70" s="18" t="s">
        <v>15</v>
      </c>
      <c r="U70" s="18" t="s">
        <v>15</v>
      </c>
      <c r="V70" s="18" t="s">
        <v>15</v>
      </c>
      <c r="W70" s="18" t="s">
        <v>15</v>
      </c>
      <c r="X70" s="18" t="s">
        <v>15</v>
      </c>
      <c r="Y70" s="18" t="s">
        <v>15</v>
      </c>
      <c r="Z70" s="18"/>
      <c r="AA70" s="18"/>
      <c r="AB70" s="18"/>
    </row>
    <row r="71" spans="1:29" ht="106.5" customHeight="1">
      <c r="A71" s="128" t="s">
        <v>134</v>
      </c>
      <c r="B71" s="129"/>
      <c r="C71" s="3" t="s">
        <v>15</v>
      </c>
      <c r="D71" s="3" t="s">
        <v>15</v>
      </c>
      <c r="E71" s="3" t="s">
        <v>15</v>
      </c>
      <c r="F71" s="3" t="s">
        <v>15</v>
      </c>
      <c r="G71" s="3" t="s">
        <v>15</v>
      </c>
      <c r="H71" s="3" t="s">
        <v>15</v>
      </c>
      <c r="I71" s="3" t="s">
        <v>15</v>
      </c>
      <c r="J71" s="18" t="s">
        <v>15</v>
      </c>
      <c r="K71" s="18" t="s">
        <v>15</v>
      </c>
      <c r="L71" s="18" t="s">
        <v>15</v>
      </c>
      <c r="M71" s="3" t="s">
        <v>15</v>
      </c>
      <c r="N71" s="18" t="s">
        <v>15</v>
      </c>
      <c r="O71" s="18" t="s">
        <v>15</v>
      </c>
      <c r="P71" s="18" t="s">
        <v>15</v>
      </c>
      <c r="Q71" s="3" t="s">
        <v>15</v>
      </c>
      <c r="R71" s="3" t="s">
        <v>15</v>
      </c>
      <c r="S71" s="3" t="s">
        <v>15</v>
      </c>
      <c r="T71" s="3" t="s">
        <v>15</v>
      </c>
      <c r="U71" s="3" t="s">
        <v>15</v>
      </c>
      <c r="V71" s="3" t="s">
        <v>15</v>
      </c>
      <c r="W71" s="3" t="s">
        <v>15</v>
      </c>
      <c r="X71" s="3" t="s">
        <v>15</v>
      </c>
      <c r="Y71" s="3" t="s">
        <v>15</v>
      </c>
      <c r="Z71" s="3"/>
      <c r="AA71" s="3"/>
      <c r="AB71" s="3"/>
    </row>
    <row r="72" spans="1:29" ht="53.25" customHeight="1">
      <c r="A72" s="130" t="s">
        <v>46</v>
      </c>
      <c r="B72" s="131"/>
      <c r="C72" s="3">
        <v>2014</v>
      </c>
      <c r="D72" s="3">
        <v>2022</v>
      </c>
      <c r="E72" s="3" t="s">
        <v>15</v>
      </c>
      <c r="F72" s="3" t="s">
        <v>15</v>
      </c>
      <c r="G72" s="3" t="s">
        <v>15</v>
      </c>
      <c r="H72" s="3" t="s">
        <v>15</v>
      </c>
      <c r="I72" s="3" t="s">
        <v>15</v>
      </c>
      <c r="J72" s="18" t="s">
        <v>15</v>
      </c>
      <c r="K72" s="18" t="s">
        <v>15</v>
      </c>
      <c r="L72" s="18" t="s">
        <v>15</v>
      </c>
      <c r="M72" s="3" t="s">
        <v>15</v>
      </c>
      <c r="N72" s="18" t="s">
        <v>15</v>
      </c>
      <c r="O72" s="18" t="s">
        <v>15</v>
      </c>
      <c r="P72" s="18" t="s">
        <v>15</v>
      </c>
      <c r="Q72" s="3" t="s">
        <v>15</v>
      </c>
      <c r="R72" s="3" t="s">
        <v>15</v>
      </c>
      <c r="S72" s="3" t="s">
        <v>15</v>
      </c>
      <c r="T72" s="3" t="s">
        <v>15</v>
      </c>
      <c r="U72" s="3" t="s">
        <v>15</v>
      </c>
      <c r="V72" s="3" t="s">
        <v>15</v>
      </c>
      <c r="W72" s="3" t="s">
        <v>15</v>
      </c>
      <c r="X72" s="3" t="s">
        <v>15</v>
      </c>
      <c r="Y72" s="3" t="s">
        <v>15</v>
      </c>
      <c r="Z72" s="3"/>
      <c r="AA72" s="3"/>
      <c r="AB72" s="3"/>
    </row>
    <row r="73" spans="1:29" ht="38.25">
      <c r="A73" s="113"/>
      <c r="B73" s="137" t="s">
        <v>47</v>
      </c>
      <c r="C73" s="113">
        <v>2014</v>
      </c>
      <c r="D73" s="113">
        <v>2022</v>
      </c>
      <c r="E73" s="119" t="s">
        <v>16</v>
      </c>
      <c r="F73" s="4" t="s">
        <v>17</v>
      </c>
      <c r="G73" s="10">
        <f>G76</f>
        <v>21103272.420000002</v>
      </c>
      <c r="H73" s="10">
        <f t="shared" ref="H73:M73" si="71">H76</f>
        <v>4039553.2399999998</v>
      </c>
      <c r="I73" s="10">
        <f t="shared" si="71"/>
        <v>3163353.2800000003</v>
      </c>
      <c r="J73" s="19">
        <f t="shared" si="71"/>
        <v>12502639.59</v>
      </c>
      <c r="K73" s="19">
        <f t="shared" si="71"/>
        <v>1397726.31</v>
      </c>
      <c r="L73" s="19">
        <f t="shared" si="71"/>
        <v>0</v>
      </c>
      <c r="M73" s="10">
        <f t="shared" si="71"/>
        <v>0</v>
      </c>
      <c r="N73" s="19">
        <f t="shared" ref="N73:P73" si="72">N76</f>
        <v>0</v>
      </c>
      <c r="O73" s="19">
        <f t="shared" si="72"/>
        <v>0</v>
      </c>
      <c r="P73" s="19">
        <f t="shared" si="72"/>
        <v>0</v>
      </c>
      <c r="Q73" s="3" t="s">
        <v>15</v>
      </c>
      <c r="R73" s="3" t="s">
        <v>15</v>
      </c>
      <c r="S73" s="3" t="s">
        <v>15</v>
      </c>
      <c r="T73" s="3" t="s">
        <v>15</v>
      </c>
      <c r="U73" s="3" t="s">
        <v>15</v>
      </c>
      <c r="V73" s="3" t="s">
        <v>15</v>
      </c>
      <c r="W73" s="3" t="s">
        <v>15</v>
      </c>
      <c r="X73" s="3" t="s">
        <v>15</v>
      </c>
      <c r="Y73" s="3" t="s">
        <v>15</v>
      </c>
      <c r="Z73" s="3"/>
      <c r="AA73" s="3"/>
      <c r="AB73" s="3"/>
      <c r="AC73" s="13"/>
    </row>
    <row r="74" spans="1:29" ht="102">
      <c r="A74" s="114"/>
      <c r="B74" s="108"/>
      <c r="C74" s="114"/>
      <c r="D74" s="114"/>
      <c r="E74" s="120"/>
      <c r="F74" s="4" t="s">
        <v>18</v>
      </c>
      <c r="G74" s="10">
        <f>G77</f>
        <v>10956342.15</v>
      </c>
      <c r="H74" s="10">
        <f t="shared" ref="H74:M74" si="73">H77</f>
        <v>1658779.4</v>
      </c>
      <c r="I74" s="10">
        <f t="shared" si="73"/>
        <v>3163353.2800000003</v>
      </c>
      <c r="J74" s="19">
        <f t="shared" si="73"/>
        <v>4736483.16</v>
      </c>
      <c r="K74" s="19">
        <f t="shared" si="73"/>
        <v>1397726.31</v>
      </c>
      <c r="L74" s="19">
        <f t="shared" si="73"/>
        <v>0</v>
      </c>
      <c r="M74" s="10">
        <f t="shared" si="73"/>
        <v>0</v>
      </c>
      <c r="N74" s="19">
        <f t="shared" ref="N74:P74" si="74">N77</f>
        <v>0</v>
      </c>
      <c r="O74" s="19">
        <f t="shared" si="74"/>
        <v>0</v>
      </c>
      <c r="P74" s="19">
        <f t="shared" si="74"/>
        <v>0</v>
      </c>
      <c r="Q74" s="1" t="s">
        <v>15</v>
      </c>
      <c r="R74" s="1" t="s">
        <v>15</v>
      </c>
      <c r="S74" s="1" t="s">
        <v>15</v>
      </c>
      <c r="T74" s="1" t="s">
        <v>15</v>
      </c>
      <c r="U74" s="1" t="s">
        <v>15</v>
      </c>
      <c r="V74" s="1" t="s">
        <v>15</v>
      </c>
      <c r="W74" s="1" t="s">
        <v>15</v>
      </c>
      <c r="X74" s="1" t="s">
        <v>15</v>
      </c>
      <c r="Y74" s="1" t="s">
        <v>15</v>
      </c>
      <c r="Z74" s="1"/>
      <c r="AA74" s="1"/>
      <c r="AB74" s="1"/>
      <c r="AC74" s="13"/>
    </row>
    <row r="75" spans="1:29" ht="63.75">
      <c r="A75" s="115"/>
      <c r="B75" s="109"/>
      <c r="C75" s="115"/>
      <c r="D75" s="115"/>
      <c r="E75" s="121"/>
      <c r="F75" s="4" t="s">
        <v>19</v>
      </c>
      <c r="G75" s="10">
        <f>G78</f>
        <v>10146930.27</v>
      </c>
      <c r="H75" s="10">
        <f t="shared" ref="H75:M75" si="75">H78</f>
        <v>2380773.84</v>
      </c>
      <c r="I75" s="10">
        <f t="shared" si="75"/>
        <v>0</v>
      </c>
      <c r="J75" s="19">
        <f t="shared" si="75"/>
        <v>7766156.4299999997</v>
      </c>
      <c r="K75" s="19">
        <f t="shared" si="75"/>
        <v>0</v>
      </c>
      <c r="L75" s="19">
        <f t="shared" si="75"/>
        <v>0</v>
      </c>
      <c r="M75" s="10">
        <f t="shared" si="75"/>
        <v>0</v>
      </c>
      <c r="N75" s="19">
        <f t="shared" ref="N75:P75" si="76">N78</f>
        <v>0</v>
      </c>
      <c r="O75" s="19">
        <f t="shared" si="76"/>
        <v>0</v>
      </c>
      <c r="P75" s="19">
        <f t="shared" si="76"/>
        <v>0</v>
      </c>
      <c r="Q75" s="1" t="s">
        <v>15</v>
      </c>
      <c r="R75" s="1" t="s">
        <v>15</v>
      </c>
      <c r="S75" s="1" t="s">
        <v>15</v>
      </c>
      <c r="T75" s="1" t="s">
        <v>15</v>
      </c>
      <c r="U75" s="1" t="s">
        <v>15</v>
      </c>
      <c r="V75" s="1" t="s">
        <v>15</v>
      </c>
      <c r="W75" s="1" t="s">
        <v>15</v>
      </c>
      <c r="X75" s="1" t="s">
        <v>15</v>
      </c>
      <c r="Y75" s="1" t="s">
        <v>15</v>
      </c>
      <c r="Z75" s="1"/>
      <c r="AA75" s="1"/>
      <c r="AB75" s="1"/>
    </row>
    <row r="76" spans="1:29" ht="38.25">
      <c r="A76" s="113"/>
      <c r="B76" s="137" t="s">
        <v>48</v>
      </c>
      <c r="C76" s="113">
        <v>2014</v>
      </c>
      <c r="D76" s="113">
        <v>2022</v>
      </c>
      <c r="E76" s="119" t="s">
        <v>16</v>
      </c>
      <c r="F76" s="4" t="s">
        <v>17</v>
      </c>
      <c r="G76" s="10">
        <f>G79+G82+G85+G88+G97+G91+G103+G106+G94+G100</f>
        <v>21103272.420000002</v>
      </c>
      <c r="H76" s="10">
        <f>H79+H82+H85+H88+H97+H91+H103+H106</f>
        <v>4039553.2399999998</v>
      </c>
      <c r="I76" s="10">
        <f>I79+I82+I85+I88+I97+I91+I103+I106</f>
        <v>3163353.2800000003</v>
      </c>
      <c r="J76" s="19">
        <f>J79+J82+J85+J88+J97+J91+J103+J106+J94</f>
        <v>12502639.59</v>
      </c>
      <c r="K76" s="19">
        <f>K79+K82+K85+K88+K97+K91+K103+K106+K94+K100</f>
        <v>1397726.31</v>
      </c>
      <c r="L76" s="19">
        <f>L79+L82+L85+L88+L97+L91+L103+L106+L94+L100</f>
        <v>0</v>
      </c>
      <c r="M76" s="10">
        <f>M79+M82+M85+M88+M97+M91+M103+M106+M94+M100</f>
        <v>0</v>
      </c>
      <c r="N76" s="19">
        <f t="shared" ref="N76:P76" si="77">N79+N82+N85+N88+N97+N91+N103+N106+N94+N100</f>
        <v>0</v>
      </c>
      <c r="O76" s="19">
        <f t="shared" si="77"/>
        <v>0</v>
      </c>
      <c r="P76" s="19">
        <f t="shared" si="77"/>
        <v>0</v>
      </c>
      <c r="Q76" s="3" t="s">
        <v>15</v>
      </c>
      <c r="R76" s="3" t="s">
        <v>15</v>
      </c>
      <c r="S76" s="3" t="s">
        <v>15</v>
      </c>
      <c r="T76" s="3" t="s">
        <v>15</v>
      </c>
      <c r="U76" s="3" t="s">
        <v>15</v>
      </c>
      <c r="V76" s="3" t="s">
        <v>15</v>
      </c>
      <c r="W76" s="3" t="s">
        <v>15</v>
      </c>
      <c r="X76" s="3" t="s">
        <v>15</v>
      </c>
      <c r="Y76" s="3" t="s">
        <v>15</v>
      </c>
      <c r="Z76" s="3"/>
      <c r="AA76" s="3"/>
      <c r="AB76" s="3"/>
      <c r="AC76" s="13"/>
    </row>
    <row r="77" spans="1:29" ht="102">
      <c r="A77" s="114"/>
      <c r="B77" s="108"/>
      <c r="C77" s="114"/>
      <c r="D77" s="114"/>
      <c r="E77" s="120"/>
      <c r="F77" s="4" t="s">
        <v>18</v>
      </c>
      <c r="G77" s="10">
        <f>G80+G83+G86+G89+G92+G98+G104+G107+G95+G101</f>
        <v>10956342.15</v>
      </c>
      <c r="H77" s="10">
        <f>H80+H83+H86+H89+H92+H98+H104+H107+H95+H101</f>
        <v>1658779.4</v>
      </c>
      <c r="I77" s="10">
        <f>I80+I83+I86+I89+I92+I98+I104+I107+I95+I101</f>
        <v>3163353.2800000003</v>
      </c>
      <c r="J77" s="10">
        <f>J80+J83+J86+J89+J92+J98+J104+J107+J95+J101</f>
        <v>4736483.16</v>
      </c>
      <c r="K77" s="19">
        <f>K80+K83+K86+K89+K92+K98+K104+K107+K95+K101</f>
        <v>1397726.31</v>
      </c>
      <c r="L77" s="19">
        <f>L80+L83+L86+L89+L92+L98+L104+L107+L101</f>
        <v>0</v>
      </c>
      <c r="M77" s="10">
        <f>M80+M83+M86+M89+M92+M98+M104+M107+M101</f>
        <v>0</v>
      </c>
      <c r="N77" s="19">
        <f t="shared" ref="N77:P77" si="78">N80+N83+N86+N89+N92+N98+N104+N107+N101</f>
        <v>0</v>
      </c>
      <c r="O77" s="19">
        <f t="shared" si="78"/>
        <v>0</v>
      </c>
      <c r="P77" s="19">
        <f t="shared" si="78"/>
        <v>0</v>
      </c>
      <c r="Q77" s="3" t="s">
        <v>15</v>
      </c>
      <c r="R77" s="3" t="s">
        <v>15</v>
      </c>
      <c r="S77" s="3" t="s">
        <v>15</v>
      </c>
      <c r="T77" s="3" t="s">
        <v>15</v>
      </c>
      <c r="U77" s="3" t="s">
        <v>15</v>
      </c>
      <c r="V77" s="3" t="s">
        <v>15</v>
      </c>
      <c r="W77" s="3" t="s">
        <v>15</v>
      </c>
      <c r="X77" s="3" t="s">
        <v>15</v>
      </c>
      <c r="Y77" s="3" t="s">
        <v>15</v>
      </c>
      <c r="Z77" s="3"/>
      <c r="AA77" s="3"/>
      <c r="AB77" s="3"/>
    </row>
    <row r="78" spans="1:29" ht="63.75">
      <c r="A78" s="115"/>
      <c r="B78" s="109"/>
      <c r="C78" s="115"/>
      <c r="D78" s="115"/>
      <c r="E78" s="121"/>
      <c r="F78" s="4" t="s">
        <v>19</v>
      </c>
      <c r="G78" s="10">
        <f>G81+G84+G87+G90+G93+G99+G105+G108+G96</f>
        <v>10146930.27</v>
      </c>
      <c r="H78" s="10">
        <f>H81+H84+H87+H90+H93+H99+H105+H108</f>
        <v>2380773.84</v>
      </c>
      <c r="I78" s="10">
        <f>I81+I84+I87+I90+I93+I99+I105+I108</f>
        <v>0</v>
      </c>
      <c r="J78" s="19">
        <f>J81+J84+J87+J90+J93+J99+J105+J108</f>
        <v>7766156.4299999997</v>
      </c>
      <c r="K78" s="19">
        <f>K81+K84+K87+K90+K93+K99+K105+K108+K96</f>
        <v>0</v>
      </c>
      <c r="L78" s="19">
        <f>L81+L84+L87+L90+L93+L99+L105+L108</f>
        <v>0</v>
      </c>
      <c r="M78" s="10">
        <f>M81+M84+M87+M90+M93+M99+M105+M108</f>
        <v>0</v>
      </c>
      <c r="N78" s="19">
        <f t="shared" ref="N78:P78" si="79">N81+N84+N87+N90+N93+N99+N105+N108</f>
        <v>0</v>
      </c>
      <c r="O78" s="19">
        <f t="shared" si="79"/>
        <v>0</v>
      </c>
      <c r="P78" s="19">
        <f t="shared" si="79"/>
        <v>0</v>
      </c>
      <c r="Q78" s="3" t="s">
        <v>15</v>
      </c>
      <c r="R78" s="3" t="s">
        <v>15</v>
      </c>
      <c r="S78" s="3" t="s">
        <v>15</v>
      </c>
      <c r="T78" s="3" t="s">
        <v>15</v>
      </c>
      <c r="U78" s="3" t="s">
        <v>15</v>
      </c>
      <c r="V78" s="3" t="s">
        <v>15</v>
      </c>
      <c r="W78" s="3" t="s">
        <v>15</v>
      </c>
      <c r="X78" s="3" t="s">
        <v>15</v>
      </c>
      <c r="Y78" s="3" t="s">
        <v>15</v>
      </c>
      <c r="Z78" s="3"/>
      <c r="AA78" s="3"/>
      <c r="AB78" s="3"/>
    </row>
    <row r="79" spans="1:29" ht="38.25">
      <c r="A79" s="113"/>
      <c r="B79" s="116" t="s">
        <v>49</v>
      </c>
      <c r="C79" s="113">
        <v>2014</v>
      </c>
      <c r="D79" s="113">
        <v>2022</v>
      </c>
      <c r="E79" s="119" t="s">
        <v>16</v>
      </c>
      <c r="F79" s="4" t="s">
        <v>17</v>
      </c>
      <c r="G79" s="10">
        <f t="shared" ref="G79:G101" si="80">H79+I79+J79+K79+L79+M79</f>
        <v>5392697.3499999996</v>
      </c>
      <c r="H79" s="10">
        <f>H80+H81</f>
        <v>1218329.3999999999</v>
      </c>
      <c r="I79" s="10">
        <f t="shared" ref="I79:M79" si="81">I80+I81</f>
        <v>1123771.28</v>
      </c>
      <c r="J79" s="19">
        <f t="shared" si="81"/>
        <v>3050596.67</v>
      </c>
      <c r="K79" s="19">
        <f t="shared" si="81"/>
        <v>0</v>
      </c>
      <c r="L79" s="19">
        <f t="shared" si="81"/>
        <v>0</v>
      </c>
      <c r="M79" s="10">
        <f t="shared" si="81"/>
        <v>0</v>
      </c>
      <c r="N79" s="19">
        <f t="shared" ref="N79:P79" si="82">N80+N81</f>
        <v>0</v>
      </c>
      <c r="O79" s="19">
        <f t="shared" si="82"/>
        <v>0</v>
      </c>
      <c r="P79" s="19">
        <f t="shared" si="82"/>
        <v>0</v>
      </c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13"/>
    </row>
    <row r="80" spans="1:29" ht="102">
      <c r="A80" s="114"/>
      <c r="B80" s="117"/>
      <c r="C80" s="114"/>
      <c r="D80" s="114"/>
      <c r="E80" s="120"/>
      <c r="F80" s="4" t="s">
        <v>18</v>
      </c>
      <c r="G80" s="10">
        <f t="shared" si="80"/>
        <v>5392697.3499999996</v>
      </c>
      <c r="H80" s="10">
        <v>1218329.3999999999</v>
      </c>
      <c r="I80" s="10">
        <v>1123771.28</v>
      </c>
      <c r="J80" s="19">
        <v>3050596.67</v>
      </c>
      <c r="K80" s="19">
        <v>0</v>
      </c>
      <c r="L80" s="19"/>
      <c r="M80" s="10"/>
      <c r="N80" s="19"/>
      <c r="O80" s="19"/>
      <c r="P80" s="19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</row>
    <row r="81" spans="1:29" ht="63.75">
      <c r="A81" s="115"/>
      <c r="B81" s="118"/>
      <c r="C81" s="115"/>
      <c r="D81" s="115"/>
      <c r="E81" s="121"/>
      <c r="F81" s="4" t="s">
        <v>19</v>
      </c>
      <c r="G81" s="10">
        <f t="shared" si="80"/>
        <v>0</v>
      </c>
      <c r="H81" s="10"/>
      <c r="I81" s="10"/>
      <c r="J81" s="19"/>
      <c r="K81" s="19"/>
      <c r="L81" s="19"/>
      <c r="M81" s="10"/>
      <c r="N81" s="19"/>
      <c r="O81" s="19"/>
      <c r="P81" s="19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</row>
    <row r="82" spans="1:29" ht="38.25">
      <c r="A82" s="113"/>
      <c r="B82" s="116" t="s">
        <v>50</v>
      </c>
      <c r="C82" s="113">
        <v>2014</v>
      </c>
      <c r="D82" s="113">
        <v>2022</v>
      </c>
      <c r="E82" s="119" t="s">
        <v>16</v>
      </c>
      <c r="F82" s="4" t="s">
        <v>17</v>
      </c>
      <c r="G82" s="10">
        <f t="shared" si="80"/>
        <v>4640827.01</v>
      </c>
      <c r="H82" s="10">
        <f>H83+H84</f>
        <v>0</v>
      </c>
      <c r="I82" s="10">
        <f t="shared" ref="I82:M82" si="83">I83+I84</f>
        <v>1928282</v>
      </c>
      <c r="J82" s="19">
        <f t="shared" si="83"/>
        <v>1333888.7</v>
      </c>
      <c r="K82" s="19">
        <f t="shared" si="83"/>
        <v>1378656.31</v>
      </c>
      <c r="L82" s="19">
        <f t="shared" si="83"/>
        <v>0</v>
      </c>
      <c r="M82" s="10">
        <f t="shared" si="83"/>
        <v>0</v>
      </c>
      <c r="N82" s="19">
        <f t="shared" ref="N82:P82" si="84">N83+N84</f>
        <v>0</v>
      </c>
      <c r="O82" s="19">
        <f t="shared" si="84"/>
        <v>0</v>
      </c>
      <c r="P82" s="19">
        <f t="shared" si="84"/>
        <v>0</v>
      </c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13"/>
    </row>
    <row r="83" spans="1:29" ht="102">
      <c r="A83" s="114"/>
      <c r="B83" s="117"/>
      <c r="C83" s="114"/>
      <c r="D83" s="114"/>
      <c r="E83" s="120"/>
      <c r="F83" s="4" t="s">
        <v>18</v>
      </c>
      <c r="G83" s="10">
        <f t="shared" si="80"/>
        <v>4640827.01</v>
      </c>
      <c r="H83" s="10"/>
      <c r="I83" s="10">
        <v>1928282</v>
      </c>
      <c r="J83" s="19">
        <v>1333888.7</v>
      </c>
      <c r="K83" s="19">
        <v>1378656.31</v>
      </c>
      <c r="L83" s="19"/>
      <c r="M83" s="10"/>
      <c r="N83" s="19"/>
      <c r="O83" s="19"/>
      <c r="P83" s="19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</row>
    <row r="84" spans="1:29" ht="63.75">
      <c r="A84" s="115"/>
      <c r="B84" s="118"/>
      <c r="C84" s="115"/>
      <c r="D84" s="115"/>
      <c r="E84" s="121"/>
      <c r="F84" s="4" t="s">
        <v>19</v>
      </c>
      <c r="G84" s="10">
        <f t="shared" si="80"/>
        <v>0</v>
      </c>
      <c r="H84" s="10"/>
      <c r="I84" s="10"/>
      <c r="J84" s="19"/>
      <c r="K84" s="19"/>
      <c r="L84" s="19"/>
      <c r="M84" s="10"/>
      <c r="N84" s="19"/>
      <c r="O84" s="19"/>
      <c r="P84" s="19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</row>
    <row r="85" spans="1:29" ht="38.25">
      <c r="A85" s="113"/>
      <c r="B85" s="116" t="s">
        <v>51</v>
      </c>
      <c r="C85" s="113">
        <v>2014</v>
      </c>
      <c r="D85" s="113">
        <v>2022</v>
      </c>
      <c r="E85" s="119" t="s">
        <v>16</v>
      </c>
      <c r="F85" s="4" t="s">
        <v>17</v>
      </c>
      <c r="G85" s="10">
        <f t="shared" si="80"/>
        <v>231044.82</v>
      </c>
      <c r="H85" s="10">
        <f>H86+H87</f>
        <v>25000</v>
      </c>
      <c r="I85" s="10">
        <f t="shared" ref="I85:M85" si="85">I86+I87</f>
        <v>111300</v>
      </c>
      <c r="J85" s="19">
        <f t="shared" si="85"/>
        <v>75674.820000000007</v>
      </c>
      <c r="K85" s="19">
        <f t="shared" si="85"/>
        <v>19070</v>
      </c>
      <c r="L85" s="19">
        <f t="shared" si="85"/>
        <v>0</v>
      </c>
      <c r="M85" s="10">
        <f t="shared" si="85"/>
        <v>0</v>
      </c>
      <c r="N85" s="19">
        <f t="shared" ref="N85:P85" si="86">N86+N87</f>
        <v>0</v>
      </c>
      <c r="O85" s="19">
        <f t="shared" si="86"/>
        <v>0</v>
      </c>
      <c r="P85" s="19">
        <f t="shared" si="86"/>
        <v>0</v>
      </c>
      <c r="Q85" s="3" t="s">
        <v>15</v>
      </c>
      <c r="R85" s="3" t="s">
        <v>15</v>
      </c>
      <c r="S85" s="3" t="s">
        <v>15</v>
      </c>
      <c r="T85" s="3" t="s">
        <v>15</v>
      </c>
      <c r="U85" s="3" t="s">
        <v>15</v>
      </c>
      <c r="V85" s="3" t="s">
        <v>15</v>
      </c>
      <c r="W85" s="3" t="s">
        <v>15</v>
      </c>
      <c r="X85" s="3" t="s">
        <v>15</v>
      </c>
      <c r="Y85" s="3" t="s">
        <v>15</v>
      </c>
      <c r="Z85" s="3"/>
      <c r="AA85" s="3"/>
      <c r="AB85" s="3"/>
      <c r="AC85" s="13"/>
    </row>
    <row r="86" spans="1:29" ht="102">
      <c r="A86" s="114"/>
      <c r="B86" s="117"/>
      <c r="C86" s="114"/>
      <c r="D86" s="114"/>
      <c r="E86" s="120"/>
      <c r="F86" s="4" t="s">
        <v>18</v>
      </c>
      <c r="G86" s="10">
        <f t="shared" si="80"/>
        <v>231044.82</v>
      </c>
      <c r="H86" s="10">
        <v>25000</v>
      </c>
      <c r="I86" s="10">
        <v>111300</v>
      </c>
      <c r="J86" s="19">
        <v>75674.820000000007</v>
      </c>
      <c r="K86" s="19">
        <v>19070</v>
      </c>
      <c r="L86" s="19"/>
      <c r="M86" s="10"/>
      <c r="N86" s="19"/>
      <c r="O86" s="19"/>
      <c r="P86" s="19"/>
      <c r="Q86" s="3" t="s">
        <v>15</v>
      </c>
      <c r="R86" s="3" t="s">
        <v>15</v>
      </c>
      <c r="S86" s="3" t="s">
        <v>15</v>
      </c>
      <c r="T86" s="3" t="s">
        <v>15</v>
      </c>
      <c r="U86" s="3" t="s">
        <v>15</v>
      </c>
      <c r="V86" s="3" t="s">
        <v>15</v>
      </c>
      <c r="W86" s="3" t="s">
        <v>15</v>
      </c>
      <c r="X86" s="3" t="s">
        <v>15</v>
      </c>
      <c r="Y86" s="3" t="s">
        <v>15</v>
      </c>
      <c r="Z86" s="3"/>
      <c r="AA86" s="3"/>
      <c r="AB86" s="3"/>
    </row>
    <row r="87" spans="1:29" ht="63.75">
      <c r="A87" s="115"/>
      <c r="B87" s="118"/>
      <c r="C87" s="115"/>
      <c r="D87" s="115"/>
      <c r="E87" s="121"/>
      <c r="F87" s="4" t="s">
        <v>19</v>
      </c>
      <c r="G87" s="10">
        <f t="shared" si="80"/>
        <v>0</v>
      </c>
      <c r="H87" s="10"/>
      <c r="I87" s="10"/>
      <c r="J87" s="19"/>
      <c r="K87" s="19"/>
      <c r="L87" s="19"/>
      <c r="M87" s="10"/>
      <c r="N87" s="19"/>
      <c r="O87" s="19"/>
      <c r="P87" s="19"/>
      <c r="Q87" s="3" t="s">
        <v>15</v>
      </c>
      <c r="R87" s="3" t="s">
        <v>15</v>
      </c>
      <c r="S87" s="3" t="s">
        <v>15</v>
      </c>
      <c r="T87" s="3" t="s">
        <v>15</v>
      </c>
      <c r="U87" s="3" t="s">
        <v>15</v>
      </c>
      <c r="V87" s="3" t="s">
        <v>15</v>
      </c>
      <c r="W87" s="3" t="s">
        <v>15</v>
      </c>
      <c r="X87" s="3" t="s">
        <v>15</v>
      </c>
      <c r="Y87" s="3" t="s">
        <v>15</v>
      </c>
      <c r="Z87" s="3"/>
      <c r="AA87" s="3"/>
      <c r="AB87" s="3"/>
    </row>
    <row r="88" spans="1:29" ht="38.25">
      <c r="A88" s="113"/>
      <c r="B88" s="116" t="s">
        <v>52</v>
      </c>
      <c r="C88" s="113">
        <v>2014</v>
      </c>
      <c r="D88" s="113">
        <v>2022</v>
      </c>
      <c r="E88" s="119" t="s">
        <v>16</v>
      </c>
      <c r="F88" s="4" t="s">
        <v>17</v>
      </c>
      <c r="G88" s="10">
        <f t="shared" si="80"/>
        <v>0</v>
      </c>
      <c r="H88" s="10">
        <f>H89+H90</f>
        <v>0</v>
      </c>
      <c r="I88" s="10">
        <f t="shared" ref="I88:M88" si="87">I89+I90</f>
        <v>0</v>
      </c>
      <c r="J88" s="19">
        <f t="shared" si="87"/>
        <v>0</v>
      </c>
      <c r="K88" s="19">
        <f t="shared" si="87"/>
        <v>0</v>
      </c>
      <c r="L88" s="19">
        <f t="shared" si="87"/>
        <v>0</v>
      </c>
      <c r="M88" s="10">
        <f t="shared" si="87"/>
        <v>0</v>
      </c>
      <c r="N88" s="19">
        <f t="shared" ref="N88:P88" si="88">N89+N90</f>
        <v>0</v>
      </c>
      <c r="O88" s="19">
        <f t="shared" si="88"/>
        <v>0</v>
      </c>
      <c r="P88" s="19">
        <f t="shared" si="88"/>
        <v>0</v>
      </c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</row>
    <row r="89" spans="1:29" ht="102">
      <c r="A89" s="114"/>
      <c r="B89" s="117"/>
      <c r="C89" s="114"/>
      <c r="D89" s="114"/>
      <c r="E89" s="120"/>
      <c r="F89" s="4" t="s">
        <v>18</v>
      </c>
      <c r="G89" s="10">
        <f t="shared" si="80"/>
        <v>0</v>
      </c>
      <c r="H89" s="10"/>
      <c r="I89" s="10"/>
      <c r="J89" s="19"/>
      <c r="K89" s="19"/>
      <c r="L89" s="19"/>
      <c r="M89" s="10"/>
      <c r="N89" s="19"/>
      <c r="O89" s="19"/>
      <c r="P89" s="19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</row>
    <row r="90" spans="1:29" ht="63.75">
      <c r="A90" s="115"/>
      <c r="B90" s="118"/>
      <c r="C90" s="115"/>
      <c r="D90" s="115"/>
      <c r="E90" s="121"/>
      <c r="F90" s="4" t="s">
        <v>19</v>
      </c>
      <c r="G90" s="10">
        <f t="shared" si="80"/>
        <v>0</v>
      </c>
      <c r="H90" s="10"/>
      <c r="I90" s="10"/>
      <c r="J90" s="19"/>
      <c r="K90" s="19"/>
      <c r="L90" s="19"/>
      <c r="M90" s="10"/>
      <c r="N90" s="19"/>
      <c r="O90" s="19"/>
      <c r="P90" s="19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</row>
    <row r="91" spans="1:29" ht="38.25">
      <c r="A91" s="113"/>
      <c r="B91" s="116" t="s">
        <v>53</v>
      </c>
      <c r="C91" s="113">
        <v>2014</v>
      </c>
      <c r="D91" s="113">
        <v>2022</v>
      </c>
      <c r="E91" s="119" t="s">
        <v>16</v>
      </c>
      <c r="F91" s="4" t="s">
        <v>17</v>
      </c>
      <c r="G91" s="10">
        <f t="shared" si="80"/>
        <v>415450</v>
      </c>
      <c r="H91" s="10">
        <f>H92+H93</f>
        <v>415450</v>
      </c>
      <c r="I91" s="10">
        <f t="shared" ref="I91:M91" si="89">I92+I93</f>
        <v>0</v>
      </c>
      <c r="J91" s="19">
        <f t="shared" si="89"/>
        <v>0</v>
      </c>
      <c r="K91" s="19">
        <f t="shared" si="89"/>
        <v>0</v>
      </c>
      <c r="L91" s="19">
        <f t="shared" si="89"/>
        <v>0</v>
      </c>
      <c r="M91" s="10">
        <f t="shared" si="89"/>
        <v>0</v>
      </c>
      <c r="N91" s="19">
        <f t="shared" ref="N91:P91" si="90">N92+N93</f>
        <v>0</v>
      </c>
      <c r="O91" s="19">
        <f t="shared" si="90"/>
        <v>0</v>
      </c>
      <c r="P91" s="19">
        <f t="shared" si="90"/>
        <v>0</v>
      </c>
      <c r="Q91" s="3" t="s">
        <v>15</v>
      </c>
      <c r="R91" s="3" t="s">
        <v>15</v>
      </c>
      <c r="S91" s="3" t="s">
        <v>15</v>
      </c>
      <c r="T91" s="3" t="s">
        <v>15</v>
      </c>
      <c r="U91" s="3" t="s">
        <v>15</v>
      </c>
      <c r="V91" s="3" t="s">
        <v>15</v>
      </c>
      <c r="W91" s="3" t="s">
        <v>15</v>
      </c>
      <c r="X91" s="3" t="s">
        <v>15</v>
      </c>
      <c r="Y91" s="3" t="s">
        <v>15</v>
      </c>
      <c r="Z91" s="3"/>
      <c r="AA91" s="3"/>
      <c r="AB91" s="3"/>
    </row>
    <row r="92" spans="1:29" ht="102">
      <c r="A92" s="114"/>
      <c r="B92" s="117"/>
      <c r="C92" s="114"/>
      <c r="D92" s="114"/>
      <c r="E92" s="120"/>
      <c r="F92" s="4" t="s">
        <v>18</v>
      </c>
      <c r="G92" s="10">
        <f t="shared" si="80"/>
        <v>415450</v>
      </c>
      <c r="H92" s="10">
        <v>415450</v>
      </c>
      <c r="I92" s="10"/>
      <c r="J92" s="19"/>
      <c r="K92" s="19"/>
      <c r="L92" s="19"/>
      <c r="M92" s="10"/>
      <c r="N92" s="19"/>
      <c r="O92" s="19"/>
      <c r="P92" s="19"/>
      <c r="Q92" s="3" t="s">
        <v>15</v>
      </c>
      <c r="R92" s="3" t="s">
        <v>15</v>
      </c>
      <c r="S92" s="3" t="s">
        <v>15</v>
      </c>
      <c r="T92" s="3" t="s">
        <v>15</v>
      </c>
      <c r="U92" s="3" t="s">
        <v>15</v>
      </c>
      <c r="V92" s="3" t="s">
        <v>15</v>
      </c>
      <c r="W92" s="3" t="s">
        <v>15</v>
      </c>
      <c r="X92" s="3" t="s">
        <v>15</v>
      </c>
      <c r="Y92" s="3" t="s">
        <v>15</v>
      </c>
      <c r="Z92" s="3"/>
      <c r="AA92" s="3"/>
      <c r="AB92" s="3"/>
    </row>
    <row r="93" spans="1:29" ht="63" customHeight="1">
      <c r="A93" s="115"/>
      <c r="B93" s="118"/>
      <c r="C93" s="115"/>
      <c r="D93" s="115"/>
      <c r="E93" s="121"/>
      <c r="F93" s="4" t="s">
        <v>19</v>
      </c>
      <c r="G93" s="10">
        <f t="shared" si="80"/>
        <v>0</v>
      </c>
      <c r="H93" s="10"/>
      <c r="I93" s="10"/>
      <c r="J93" s="19"/>
      <c r="K93" s="19"/>
      <c r="L93" s="19"/>
      <c r="M93" s="10"/>
      <c r="N93" s="19"/>
      <c r="O93" s="19"/>
      <c r="P93" s="19"/>
      <c r="Q93" s="3" t="s">
        <v>15</v>
      </c>
      <c r="R93" s="3" t="s">
        <v>15</v>
      </c>
      <c r="S93" s="3" t="s">
        <v>15</v>
      </c>
      <c r="T93" s="3" t="s">
        <v>15</v>
      </c>
      <c r="U93" s="3" t="s">
        <v>15</v>
      </c>
      <c r="V93" s="3" t="s">
        <v>15</v>
      </c>
      <c r="W93" s="3" t="s">
        <v>15</v>
      </c>
      <c r="X93" s="3" t="s">
        <v>15</v>
      </c>
      <c r="Y93" s="3" t="s">
        <v>15</v>
      </c>
      <c r="Z93" s="3"/>
      <c r="AA93" s="3"/>
      <c r="AB93" s="3"/>
    </row>
    <row r="94" spans="1:29" ht="127.5" hidden="1">
      <c r="A94" s="24"/>
      <c r="B94" s="33" t="s">
        <v>103</v>
      </c>
      <c r="C94" s="24"/>
      <c r="D94" s="24"/>
      <c r="E94" s="25" t="s">
        <v>16</v>
      </c>
      <c r="F94" s="4" t="s">
        <v>17</v>
      </c>
      <c r="G94" s="10">
        <f t="shared" si="80"/>
        <v>0</v>
      </c>
      <c r="H94" s="10"/>
      <c r="I94" s="10"/>
      <c r="J94" s="19"/>
      <c r="K94" s="72">
        <f>K95+K96</f>
        <v>0</v>
      </c>
      <c r="L94" s="19"/>
      <c r="M94" s="10"/>
      <c r="N94" s="19"/>
      <c r="O94" s="19"/>
      <c r="P94" s="19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</row>
    <row r="95" spans="1:29" ht="102" hidden="1">
      <c r="A95" s="24"/>
      <c r="B95" s="26"/>
      <c r="C95" s="24"/>
      <c r="D95" s="24"/>
      <c r="E95" s="25"/>
      <c r="F95" s="4" t="s">
        <v>18</v>
      </c>
      <c r="G95" s="10">
        <f t="shared" si="80"/>
        <v>0</v>
      </c>
      <c r="H95" s="10"/>
      <c r="I95" s="10"/>
      <c r="J95" s="19"/>
      <c r="K95" s="73"/>
      <c r="L95" s="98"/>
      <c r="M95" s="10"/>
      <c r="N95" s="98"/>
      <c r="O95" s="98"/>
      <c r="P95" s="98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</row>
    <row r="96" spans="1:29" ht="63.75" hidden="1">
      <c r="A96" s="24"/>
      <c r="B96" s="26"/>
      <c r="C96" s="24">
        <v>2014</v>
      </c>
      <c r="D96" s="24">
        <v>2014</v>
      </c>
      <c r="E96" s="25"/>
      <c r="F96" s="36" t="s">
        <v>19</v>
      </c>
      <c r="G96" s="23">
        <f t="shared" si="80"/>
        <v>0</v>
      </c>
      <c r="H96" s="34"/>
      <c r="I96" s="34"/>
      <c r="J96" s="35"/>
      <c r="K96" s="73">
        <v>0</v>
      </c>
      <c r="L96" s="98"/>
      <c r="M96" s="10"/>
      <c r="N96" s="98"/>
      <c r="O96" s="98"/>
      <c r="P96" s="98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</row>
    <row r="97" spans="1:29" ht="38.25">
      <c r="A97" s="113"/>
      <c r="B97" s="116" t="s">
        <v>54</v>
      </c>
      <c r="C97" s="113">
        <v>2014</v>
      </c>
      <c r="D97" s="113">
        <v>2022</v>
      </c>
      <c r="E97" s="119" t="s">
        <v>16</v>
      </c>
      <c r="F97" s="4" t="s">
        <v>17</v>
      </c>
      <c r="G97" s="10">
        <f t="shared" si="80"/>
        <v>2380773.84</v>
      </c>
      <c r="H97" s="10">
        <f>H98+H99</f>
        <v>2380773.84</v>
      </c>
      <c r="I97" s="10">
        <f t="shared" ref="I97:M97" si="91">I98+I99</f>
        <v>0</v>
      </c>
      <c r="J97" s="19">
        <f t="shared" si="91"/>
        <v>0</v>
      </c>
      <c r="K97" s="74">
        <f t="shared" si="91"/>
        <v>0</v>
      </c>
      <c r="L97" s="19">
        <f t="shared" si="91"/>
        <v>0</v>
      </c>
      <c r="M97" s="10">
        <f t="shared" si="91"/>
        <v>0</v>
      </c>
      <c r="N97" s="19">
        <f t="shared" ref="N97:P97" si="92">N98+N99</f>
        <v>0</v>
      </c>
      <c r="O97" s="19">
        <f t="shared" si="92"/>
        <v>0</v>
      </c>
      <c r="P97" s="19">
        <f t="shared" si="92"/>
        <v>0</v>
      </c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</row>
    <row r="98" spans="1:29" ht="102">
      <c r="A98" s="114"/>
      <c r="B98" s="117"/>
      <c r="C98" s="114"/>
      <c r="D98" s="114"/>
      <c r="E98" s="120"/>
      <c r="F98" s="4" t="s">
        <v>18</v>
      </c>
      <c r="G98" s="10">
        <f t="shared" si="80"/>
        <v>0</v>
      </c>
      <c r="H98" s="10"/>
      <c r="I98" s="10"/>
      <c r="J98" s="19"/>
      <c r="K98" s="19"/>
      <c r="L98" s="19"/>
      <c r="M98" s="10"/>
      <c r="N98" s="19"/>
      <c r="O98" s="19"/>
      <c r="P98" s="19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</row>
    <row r="99" spans="1:29" ht="63.75">
      <c r="A99" s="115"/>
      <c r="B99" s="118"/>
      <c r="C99" s="115"/>
      <c r="D99" s="115"/>
      <c r="E99" s="121"/>
      <c r="F99" s="4" t="s">
        <v>19</v>
      </c>
      <c r="G99" s="10">
        <f t="shared" si="80"/>
        <v>2380773.84</v>
      </c>
      <c r="H99" s="10">
        <v>2380773.84</v>
      </c>
      <c r="I99" s="10"/>
      <c r="J99" s="19"/>
      <c r="K99" s="19"/>
      <c r="L99" s="19"/>
      <c r="M99" s="10"/>
      <c r="N99" s="19"/>
      <c r="O99" s="19"/>
      <c r="P99" s="19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</row>
    <row r="100" spans="1:29" ht="1.5" customHeight="1">
      <c r="A100" s="30"/>
      <c r="B100" s="32" t="s">
        <v>101</v>
      </c>
      <c r="C100" s="30"/>
      <c r="D100" s="30"/>
      <c r="E100" s="31" t="s">
        <v>16</v>
      </c>
      <c r="F100" s="4" t="s">
        <v>102</v>
      </c>
      <c r="G100" s="10">
        <f t="shared" si="80"/>
        <v>0</v>
      </c>
      <c r="H100" s="10"/>
      <c r="I100" s="10"/>
      <c r="J100" s="19"/>
      <c r="K100" s="74">
        <f t="shared" ref="K100:M100" si="93">K101+K102</f>
        <v>0</v>
      </c>
      <c r="L100" s="19">
        <f t="shared" si="93"/>
        <v>0</v>
      </c>
      <c r="M100" s="10">
        <f t="shared" si="93"/>
        <v>0</v>
      </c>
      <c r="N100" s="19">
        <f t="shared" ref="N100:P100" si="94">N101+N102</f>
        <v>0</v>
      </c>
      <c r="O100" s="19">
        <f t="shared" si="94"/>
        <v>0</v>
      </c>
      <c r="P100" s="19">
        <f t="shared" si="94"/>
        <v>0</v>
      </c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</row>
    <row r="101" spans="1:29" ht="102" hidden="1">
      <c r="A101" s="30"/>
      <c r="B101" s="32"/>
      <c r="C101" s="30"/>
      <c r="D101" s="30"/>
      <c r="E101" s="31"/>
      <c r="F101" s="4" t="s">
        <v>18</v>
      </c>
      <c r="G101" s="10">
        <f t="shared" si="80"/>
        <v>0</v>
      </c>
      <c r="H101" s="10"/>
      <c r="I101" s="10"/>
      <c r="J101" s="19"/>
      <c r="K101" s="19"/>
      <c r="L101" s="19"/>
      <c r="M101" s="10"/>
      <c r="N101" s="19"/>
      <c r="O101" s="19"/>
      <c r="P101" s="19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</row>
    <row r="102" spans="1:29" ht="63.75" hidden="1">
      <c r="A102" s="30"/>
      <c r="B102" s="32"/>
      <c r="C102" s="30">
        <v>2014</v>
      </c>
      <c r="D102" s="30">
        <v>2019</v>
      </c>
      <c r="E102" s="31"/>
      <c r="F102" s="4" t="s">
        <v>19</v>
      </c>
      <c r="G102" s="10"/>
      <c r="H102" s="10"/>
      <c r="I102" s="10"/>
      <c r="J102" s="19"/>
      <c r="K102" s="19"/>
      <c r="L102" s="19"/>
      <c r="M102" s="10"/>
      <c r="N102" s="19"/>
      <c r="O102" s="19"/>
      <c r="P102" s="19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</row>
    <row r="103" spans="1:29" ht="38.25">
      <c r="A103" s="113"/>
      <c r="B103" s="116" t="s">
        <v>95</v>
      </c>
      <c r="C103" s="113">
        <v>2014</v>
      </c>
      <c r="D103" s="113">
        <v>2022</v>
      </c>
      <c r="E103" s="119" t="s">
        <v>16</v>
      </c>
      <c r="F103" s="4" t="s">
        <v>17</v>
      </c>
      <c r="G103" s="10">
        <f t="shared" ref="G103:G108" si="95">H103+I103+J103+K103+L103+M103</f>
        <v>5825373.8300000001</v>
      </c>
      <c r="H103" s="10">
        <f>H104+H105</f>
        <v>0</v>
      </c>
      <c r="I103" s="10">
        <f t="shared" ref="I103:M103" si="96">I104+I105</f>
        <v>0</v>
      </c>
      <c r="J103" s="19">
        <f t="shared" si="96"/>
        <v>5825373.8300000001</v>
      </c>
      <c r="K103" s="19">
        <f t="shared" si="96"/>
        <v>0</v>
      </c>
      <c r="L103" s="19">
        <f t="shared" si="96"/>
        <v>0</v>
      </c>
      <c r="M103" s="10">
        <f t="shared" si="96"/>
        <v>0</v>
      </c>
      <c r="N103" s="19">
        <f t="shared" ref="N103:P103" si="97">N104+N105</f>
        <v>0</v>
      </c>
      <c r="O103" s="19">
        <f t="shared" si="97"/>
        <v>0</v>
      </c>
      <c r="P103" s="19">
        <f t="shared" si="97"/>
        <v>0</v>
      </c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</row>
    <row r="104" spans="1:29" ht="102">
      <c r="A104" s="114"/>
      <c r="B104" s="117"/>
      <c r="C104" s="114"/>
      <c r="D104" s="114"/>
      <c r="E104" s="120"/>
      <c r="F104" s="4" t="s">
        <v>18</v>
      </c>
      <c r="G104" s="10">
        <f t="shared" si="95"/>
        <v>276322.96999999997</v>
      </c>
      <c r="H104" s="10">
        <v>0</v>
      </c>
      <c r="I104" s="10">
        <v>0</v>
      </c>
      <c r="J104" s="19">
        <v>276322.96999999997</v>
      </c>
      <c r="K104" s="19">
        <v>0</v>
      </c>
      <c r="L104" s="19">
        <v>0</v>
      </c>
      <c r="M104" s="10">
        <v>0</v>
      </c>
      <c r="N104" s="19">
        <v>0</v>
      </c>
      <c r="O104" s="19">
        <v>0</v>
      </c>
      <c r="P104" s="19">
        <v>0</v>
      </c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</row>
    <row r="105" spans="1:29" ht="63.75">
      <c r="A105" s="115"/>
      <c r="B105" s="118"/>
      <c r="C105" s="115"/>
      <c r="D105" s="115"/>
      <c r="E105" s="121"/>
      <c r="F105" s="4" t="s">
        <v>19</v>
      </c>
      <c r="G105" s="10">
        <f t="shared" si="95"/>
        <v>5549050.8600000003</v>
      </c>
      <c r="H105" s="10">
        <v>0</v>
      </c>
      <c r="I105" s="10">
        <v>0</v>
      </c>
      <c r="J105" s="19">
        <v>5549050.8600000003</v>
      </c>
      <c r="K105" s="19">
        <v>0</v>
      </c>
      <c r="L105" s="19">
        <v>0</v>
      </c>
      <c r="M105" s="10">
        <v>0</v>
      </c>
      <c r="N105" s="19">
        <v>0</v>
      </c>
      <c r="O105" s="19">
        <v>0</v>
      </c>
      <c r="P105" s="19">
        <v>0</v>
      </c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</row>
    <row r="106" spans="1:29" ht="38.25">
      <c r="A106" s="113"/>
      <c r="B106" s="116" t="s">
        <v>96</v>
      </c>
      <c r="C106" s="113">
        <v>2014</v>
      </c>
      <c r="D106" s="113">
        <v>2022</v>
      </c>
      <c r="E106" s="119" t="s">
        <v>16</v>
      </c>
      <c r="F106" s="4" t="s">
        <v>17</v>
      </c>
      <c r="G106" s="10">
        <f t="shared" si="95"/>
        <v>2217105.5699999998</v>
      </c>
      <c r="H106" s="10">
        <f>H107+H108</f>
        <v>0</v>
      </c>
      <c r="I106" s="10">
        <f t="shared" ref="I106:M106" si="98">I107+I108</f>
        <v>0</v>
      </c>
      <c r="J106" s="19">
        <f t="shared" si="98"/>
        <v>2217105.5699999998</v>
      </c>
      <c r="K106" s="19">
        <f t="shared" si="98"/>
        <v>0</v>
      </c>
      <c r="L106" s="19">
        <f t="shared" si="98"/>
        <v>0</v>
      </c>
      <c r="M106" s="10">
        <f t="shared" si="98"/>
        <v>0</v>
      </c>
      <c r="N106" s="19">
        <f t="shared" ref="N106:P106" si="99">N107+N108</f>
        <v>0</v>
      </c>
      <c r="O106" s="19">
        <f t="shared" si="99"/>
        <v>0</v>
      </c>
      <c r="P106" s="19">
        <f t="shared" si="99"/>
        <v>0</v>
      </c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</row>
    <row r="107" spans="1:29" ht="102">
      <c r="A107" s="114"/>
      <c r="B107" s="117"/>
      <c r="C107" s="114"/>
      <c r="D107" s="114"/>
      <c r="E107" s="120"/>
      <c r="F107" s="4" t="s">
        <v>18</v>
      </c>
      <c r="G107" s="10">
        <f t="shared" si="95"/>
        <v>0</v>
      </c>
      <c r="H107" s="10">
        <v>0</v>
      </c>
      <c r="I107" s="10">
        <v>0</v>
      </c>
      <c r="J107" s="19">
        <v>0</v>
      </c>
      <c r="K107" s="19">
        <v>0</v>
      </c>
      <c r="L107" s="19">
        <v>0</v>
      </c>
      <c r="M107" s="10">
        <v>0</v>
      </c>
      <c r="N107" s="19">
        <v>0</v>
      </c>
      <c r="O107" s="19">
        <v>0</v>
      </c>
      <c r="P107" s="19">
        <v>0</v>
      </c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</row>
    <row r="108" spans="1:29" ht="63.75">
      <c r="A108" s="115"/>
      <c r="B108" s="118"/>
      <c r="C108" s="115"/>
      <c r="D108" s="115"/>
      <c r="E108" s="121"/>
      <c r="F108" s="4" t="s">
        <v>19</v>
      </c>
      <c r="G108" s="10">
        <f t="shared" si="95"/>
        <v>2217105.5699999998</v>
      </c>
      <c r="H108" s="10">
        <v>0</v>
      </c>
      <c r="I108" s="10">
        <v>0</v>
      </c>
      <c r="J108" s="19">
        <v>2217105.5699999998</v>
      </c>
      <c r="K108" s="19">
        <v>0</v>
      </c>
      <c r="L108" s="19">
        <v>0</v>
      </c>
      <c r="M108" s="10">
        <v>0</v>
      </c>
      <c r="N108" s="19">
        <v>0</v>
      </c>
      <c r="O108" s="19">
        <v>0</v>
      </c>
      <c r="P108" s="19">
        <v>0</v>
      </c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</row>
    <row r="109" spans="1:29" ht="38.25">
      <c r="A109" s="113"/>
      <c r="B109" s="116" t="s">
        <v>55</v>
      </c>
      <c r="C109" s="113">
        <v>2014</v>
      </c>
      <c r="D109" s="113">
        <v>2022</v>
      </c>
      <c r="E109" s="119" t="s">
        <v>16</v>
      </c>
      <c r="F109" s="4" t="s">
        <v>17</v>
      </c>
      <c r="G109" s="10">
        <f>G112</f>
        <v>1309727.97</v>
      </c>
      <c r="H109" s="10">
        <f t="shared" ref="H109:M109" si="100">H112</f>
        <v>348927.97</v>
      </c>
      <c r="I109" s="10">
        <f t="shared" si="100"/>
        <v>31800</v>
      </c>
      <c r="J109" s="19">
        <f t="shared" si="100"/>
        <v>423000</v>
      </c>
      <c r="K109" s="19">
        <f t="shared" si="100"/>
        <v>0</v>
      </c>
      <c r="L109" s="19">
        <f t="shared" si="100"/>
        <v>96000</v>
      </c>
      <c r="M109" s="10">
        <f t="shared" si="100"/>
        <v>100000</v>
      </c>
      <c r="N109" s="19">
        <f t="shared" ref="N109:P109" si="101">N112</f>
        <v>110000</v>
      </c>
      <c r="O109" s="19">
        <f t="shared" si="101"/>
        <v>100000</v>
      </c>
      <c r="P109" s="19">
        <f t="shared" si="101"/>
        <v>100000</v>
      </c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13"/>
    </row>
    <row r="110" spans="1:29" ht="102">
      <c r="A110" s="114"/>
      <c r="B110" s="117"/>
      <c r="C110" s="114"/>
      <c r="D110" s="114"/>
      <c r="E110" s="120"/>
      <c r="F110" s="4" t="s">
        <v>18</v>
      </c>
      <c r="G110" s="10">
        <f>G113</f>
        <v>1309727.97</v>
      </c>
      <c r="H110" s="10">
        <f t="shared" ref="H110:M110" si="102">H113</f>
        <v>348927.97</v>
      </c>
      <c r="I110" s="10">
        <f t="shared" si="102"/>
        <v>31800</v>
      </c>
      <c r="J110" s="19">
        <f t="shared" si="102"/>
        <v>423000</v>
      </c>
      <c r="K110" s="19">
        <f t="shared" si="102"/>
        <v>0</v>
      </c>
      <c r="L110" s="19">
        <f t="shared" si="102"/>
        <v>96000</v>
      </c>
      <c r="M110" s="10">
        <f t="shared" si="102"/>
        <v>100000</v>
      </c>
      <c r="N110" s="19">
        <f t="shared" ref="N110:P110" si="103">N113</f>
        <v>110000</v>
      </c>
      <c r="O110" s="19">
        <f t="shared" si="103"/>
        <v>100000</v>
      </c>
      <c r="P110" s="19">
        <f t="shared" si="103"/>
        <v>100000</v>
      </c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</row>
    <row r="111" spans="1:29" ht="63.75">
      <c r="A111" s="115"/>
      <c r="B111" s="118"/>
      <c r="C111" s="115"/>
      <c r="D111" s="115"/>
      <c r="E111" s="121"/>
      <c r="F111" s="4" t="s">
        <v>19</v>
      </c>
      <c r="G111" s="10">
        <f>G114</f>
        <v>0</v>
      </c>
      <c r="H111" s="10">
        <f t="shared" ref="H111:M111" si="104">H114</f>
        <v>0</v>
      </c>
      <c r="I111" s="10">
        <f t="shared" si="104"/>
        <v>0</v>
      </c>
      <c r="J111" s="19">
        <f t="shared" si="104"/>
        <v>0</v>
      </c>
      <c r="K111" s="19">
        <f t="shared" si="104"/>
        <v>0</v>
      </c>
      <c r="L111" s="19">
        <f t="shared" si="104"/>
        <v>0</v>
      </c>
      <c r="M111" s="10">
        <f t="shared" si="104"/>
        <v>0</v>
      </c>
      <c r="N111" s="19">
        <f t="shared" ref="N111:P111" si="105">N114</f>
        <v>0</v>
      </c>
      <c r="O111" s="19">
        <f t="shared" si="105"/>
        <v>0</v>
      </c>
      <c r="P111" s="19">
        <f t="shared" si="105"/>
        <v>0</v>
      </c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</row>
    <row r="112" spans="1:29" ht="38.25">
      <c r="A112" s="113"/>
      <c r="B112" s="116" t="s">
        <v>56</v>
      </c>
      <c r="C112" s="113">
        <v>2014</v>
      </c>
      <c r="D112" s="113">
        <v>2022</v>
      </c>
      <c r="E112" s="119" t="s">
        <v>16</v>
      </c>
      <c r="F112" s="4" t="s">
        <v>17</v>
      </c>
      <c r="G112" s="10">
        <f>G115+G118</f>
        <v>1309727.97</v>
      </c>
      <c r="H112" s="10">
        <f t="shared" ref="H112:M112" si="106">H115+H118</f>
        <v>348927.97</v>
      </c>
      <c r="I112" s="10">
        <f t="shared" si="106"/>
        <v>31800</v>
      </c>
      <c r="J112" s="19">
        <f t="shared" si="106"/>
        <v>423000</v>
      </c>
      <c r="K112" s="19">
        <f t="shared" si="106"/>
        <v>0</v>
      </c>
      <c r="L112" s="19">
        <f t="shared" si="106"/>
        <v>96000</v>
      </c>
      <c r="M112" s="10">
        <f t="shared" si="106"/>
        <v>100000</v>
      </c>
      <c r="N112" s="19">
        <f t="shared" ref="N112:P112" si="107">N115+N118</f>
        <v>110000</v>
      </c>
      <c r="O112" s="19">
        <f t="shared" si="107"/>
        <v>100000</v>
      </c>
      <c r="P112" s="19">
        <f t="shared" si="107"/>
        <v>100000</v>
      </c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</row>
    <row r="113" spans="1:29" ht="102">
      <c r="A113" s="114"/>
      <c r="B113" s="117"/>
      <c r="C113" s="114"/>
      <c r="D113" s="114"/>
      <c r="E113" s="120"/>
      <c r="F113" s="4" t="s">
        <v>18</v>
      </c>
      <c r="G113" s="10">
        <f>G116+G119</f>
        <v>1309727.97</v>
      </c>
      <c r="H113" s="10">
        <f t="shared" ref="H113:M113" si="108">H116+H119</f>
        <v>348927.97</v>
      </c>
      <c r="I113" s="10">
        <f t="shared" si="108"/>
        <v>31800</v>
      </c>
      <c r="J113" s="19">
        <f t="shared" si="108"/>
        <v>423000</v>
      </c>
      <c r="K113" s="19">
        <f t="shared" si="108"/>
        <v>0</v>
      </c>
      <c r="L113" s="19">
        <f t="shared" si="108"/>
        <v>96000</v>
      </c>
      <c r="M113" s="10">
        <f t="shared" si="108"/>
        <v>100000</v>
      </c>
      <c r="N113" s="19">
        <f t="shared" ref="N113:P113" si="109">N116+N119</f>
        <v>110000</v>
      </c>
      <c r="O113" s="19">
        <f t="shared" si="109"/>
        <v>100000</v>
      </c>
      <c r="P113" s="19">
        <f t="shared" si="109"/>
        <v>100000</v>
      </c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</row>
    <row r="114" spans="1:29" ht="63.75">
      <c r="A114" s="115"/>
      <c r="B114" s="118"/>
      <c r="C114" s="115"/>
      <c r="D114" s="115"/>
      <c r="E114" s="121"/>
      <c r="F114" s="4" t="s">
        <v>19</v>
      </c>
      <c r="G114" s="10">
        <f>G117+G120</f>
        <v>0</v>
      </c>
      <c r="H114" s="10">
        <f t="shared" ref="H114:M114" si="110">H117+H120</f>
        <v>0</v>
      </c>
      <c r="I114" s="10">
        <f t="shared" si="110"/>
        <v>0</v>
      </c>
      <c r="J114" s="19">
        <f t="shared" si="110"/>
        <v>0</v>
      </c>
      <c r="K114" s="19">
        <f t="shared" si="110"/>
        <v>0</v>
      </c>
      <c r="L114" s="19">
        <f t="shared" si="110"/>
        <v>0</v>
      </c>
      <c r="M114" s="10">
        <f t="shared" si="110"/>
        <v>0</v>
      </c>
      <c r="N114" s="19">
        <f t="shared" ref="N114:P114" si="111">N117+N120</f>
        <v>0</v>
      </c>
      <c r="O114" s="19">
        <f t="shared" si="111"/>
        <v>0</v>
      </c>
      <c r="P114" s="19">
        <f t="shared" si="111"/>
        <v>0</v>
      </c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</row>
    <row r="115" spans="1:29" ht="38.25">
      <c r="A115" s="113"/>
      <c r="B115" s="116" t="s">
        <v>57</v>
      </c>
      <c r="C115" s="113">
        <v>2014</v>
      </c>
      <c r="D115" s="113">
        <v>2022</v>
      </c>
      <c r="E115" s="119" t="s">
        <v>16</v>
      </c>
      <c r="F115" s="4" t="s">
        <v>17</v>
      </c>
      <c r="G115" s="10">
        <f>H115+I115+J115+K115+L115+M115+N115+O115+P115</f>
        <v>812660</v>
      </c>
      <c r="H115" s="10">
        <f>H116+H117</f>
        <v>0</v>
      </c>
      <c r="I115" s="10">
        <f t="shared" ref="I115:M115" si="112">I116+I117</f>
        <v>31800</v>
      </c>
      <c r="J115" s="19">
        <f t="shared" si="112"/>
        <v>274860</v>
      </c>
      <c r="K115" s="19">
        <f t="shared" si="112"/>
        <v>0</v>
      </c>
      <c r="L115" s="19">
        <f t="shared" si="112"/>
        <v>96000</v>
      </c>
      <c r="M115" s="10">
        <f t="shared" si="112"/>
        <v>100000</v>
      </c>
      <c r="N115" s="19">
        <f t="shared" ref="N115:P115" si="113">N116+N117</f>
        <v>110000</v>
      </c>
      <c r="O115" s="19">
        <f t="shared" si="113"/>
        <v>100000</v>
      </c>
      <c r="P115" s="19">
        <f t="shared" si="113"/>
        <v>100000</v>
      </c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</row>
    <row r="116" spans="1:29" ht="102">
      <c r="A116" s="114"/>
      <c r="B116" s="117"/>
      <c r="C116" s="114"/>
      <c r="D116" s="114"/>
      <c r="E116" s="120"/>
      <c r="F116" s="4" t="s">
        <v>18</v>
      </c>
      <c r="G116" s="10">
        <f>H116+I116+J116+K116+L116+M116+N116+O116+P116</f>
        <v>812660</v>
      </c>
      <c r="H116" s="10"/>
      <c r="I116" s="10">
        <v>31800</v>
      </c>
      <c r="J116" s="19">
        <v>274860</v>
      </c>
      <c r="K116" s="19"/>
      <c r="L116" s="19">
        <v>96000</v>
      </c>
      <c r="M116" s="10">
        <v>100000</v>
      </c>
      <c r="N116" s="19">
        <v>110000</v>
      </c>
      <c r="O116" s="19">
        <v>100000</v>
      </c>
      <c r="P116" s="19">
        <v>100000</v>
      </c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</row>
    <row r="117" spans="1:29" ht="63.75">
      <c r="A117" s="115"/>
      <c r="B117" s="118"/>
      <c r="C117" s="115"/>
      <c r="D117" s="115"/>
      <c r="E117" s="121"/>
      <c r="F117" s="4" t="s">
        <v>19</v>
      </c>
      <c r="G117" s="10">
        <f t="shared" ref="G117:G120" si="114">H117+I117+J117+K117+L117+M117</f>
        <v>0</v>
      </c>
      <c r="H117" s="10"/>
      <c r="I117" s="10"/>
      <c r="J117" s="19"/>
      <c r="K117" s="19"/>
      <c r="L117" s="19"/>
      <c r="M117" s="10"/>
      <c r="N117" s="19"/>
      <c r="O117" s="19"/>
      <c r="P117" s="19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</row>
    <row r="118" spans="1:29" ht="38.25">
      <c r="A118" s="113"/>
      <c r="B118" s="116" t="s">
        <v>58</v>
      </c>
      <c r="C118" s="113">
        <v>2014</v>
      </c>
      <c r="D118" s="113">
        <v>2022</v>
      </c>
      <c r="E118" s="119" t="s">
        <v>16</v>
      </c>
      <c r="F118" s="4" t="s">
        <v>17</v>
      </c>
      <c r="G118" s="10">
        <f>H118+I118+J118+K118+L118+M118+N118+O118+P118</f>
        <v>497067.97</v>
      </c>
      <c r="H118" s="10">
        <f>H119+H120</f>
        <v>348927.97</v>
      </c>
      <c r="I118" s="10">
        <f t="shared" ref="I118:M118" si="115">I119+I120</f>
        <v>0</v>
      </c>
      <c r="J118" s="19">
        <f t="shared" si="115"/>
        <v>148140</v>
      </c>
      <c r="K118" s="19">
        <f t="shared" si="115"/>
        <v>0</v>
      </c>
      <c r="L118" s="19">
        <f t="shared" si="115"/>
        <v>0</v>
      </c>
      <c r="M118" s="10">
        <f t="shared" si="115"/>
        <v>0</v>
      </c>
      <c r="N118" s="19">
        <f t="shared" ref="N118:P118" si="116">N119+N120</f>
        <v>0</v>
      </c>
      <c r="O118" s="19">
        <f t="shared" si="116"/>
        <v>0</v>
      </c>
      <c r="P118" s="19">
        <f t="shared" si="116"/>
        <v>0</v>
      </c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</row>
    <row r="119" spans="1:29" ht="102">
      <c r="A119" s="114"/>
      <c r="B119" s="117"/>
      <c r="C119" s="114"/>
      <c r="D119" s="114"/>
      <c r="E119" s="120"/>
      <c r="F119" s="4" t="s">
        <v>18</v>
      </c>
      <c r="G119" s="10">
        <f t="shared" si="114"/>
        <v>497067.97</v>
      </c>
      <c r="H119" s="10">
        <v>348927.97</v>
      </c>
      <c r="I119" s="10"/>
      <c r="J119" s="19">
        <v>148140</v>
      </c>
      <c r="K119" s="19"/>
      <c r="L119" s="19"/>
      <c r="M119" s="10"/>
      <c r="N119" s="19"/>
      <c r="O119" s="19"/>
      <c r="P119" s="19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</row>
    <row r="120" spans="1:29" ht="63.75">
      <c r="A120" s="115"/>
      <c r="B120" s="118"/>
      <c r="C120" s="115"/>
      <c r="D120" s="115"/>
      <c r="E120" s="121"/>
      <c r="F120" s="4" t="s">
        <v>19</v>
      </c>
      <c r="G120" s="10">
        <f t="shared" si="114"/>
        <v>0</v>
      </c>
      <c r="H120" s="10"/>
      <c r="I120" s="10"/>
      <c r="J120" s="19"/>
      <c r="K120" s="19"/>
      <c r="L120" s="19"/>
      <c r="M120" s="10"/>
      <c r="N120" s="19"/>
      <c r="O120" s="19"/>
      <c r="P120" s="19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</row>
    <row r="121" spans="1:29" ht="38.25">
      <c r="A121" s="113"/>
      <c r="B121" s="116" t="s">
        <v>59</v>
      </c>
      <c r="C121" s="113">
        <v>2014</v>
      </c>
      <c r="D121" s="113">
        <v>2022</v>
      </c>
      <c r="E121" s="119" t="s">
        <v>16</v>
      </c>
      <c r="F121" s="27" t="s">
        <v>17</v>
      </c>
      <c r="G121" s="10">
        <f>G124</f>
        <v>57115094.790000007</v>
      </c>
      <c r="H121" s="10">
        <f t="shared" ref="H121:M121" si="117">H124</f>
        <v>21261314.5</v>
      </c>
      <c r="I121" s="10">
        <f t="shared" si="117"/>
        <v>20587609.230000004</v>
      </c>
      <c r="J121" s="19">
        <f t="shared" si="117"/>
        <v>8038995.3200000003</v>
      </c>
      <c r="K121" s="19">
        <f t="shared" si="117"/>
        <v>7093275.7400000002</v>
      </c>
      <c r="L121" s="19">
        <f t="shared" si="117"/>
        <v>133900</v>
      </c>
      <c r="M121" s="10">
        <f t="shared" si="117"/>
        <v>0</v>
      </c>
      <c r="N121" s="19">
        <f t="shared" ref="N121:P121" si="118">N124</f>
        <v>0</v>
      </c>
      <c r="O121" s="19">
        <f t="shared" si="118"/>
        <v>0</v>
      </c>
      <c r="P121" s="19">
        <f t="shared" si="118"/>
        <v>0</v>
      </c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13"/>
    </row>
    <row r="122" spans="1:29" ht="102">
      <c r="A122" s="114"/>
      <c r="B122" s="117"/>
      <c r="C122" s="114"/>
      <c r="D122" s="114"/>
      <c r="E122" s="120"/>
      <c r="F122" s="4" t="s">
        <v>18</v>
      </c>
      <c r="G122" s="10">
        <f>G125</f>
        <v>2126265.06</v>
      </c>
      <c r="H122" s="10">
        <f t="shared" ref="H122:M122" si="119">H125</f>
        <v>924379.11</v>
      </c>
      <c r="I122" s="10">
        <f t="shared" si="119"/>
        <v>576371.5</v>
      </c>
      <c r="J122" s="19">
        <f t="shared" si="119"/>
        <v>360753.45</v>
      </c>
      <c r="K122" s="19">
        <f t="shared" si="119"/>
        <v>130861</v>
      </c>
      <c r="L122" s="19">
        <f t="shared" si="119"/>
        <v>133900</v>
      </c>
      <c r="M122" s="10">
        <f t="shared" si="119"/>
        <v>0</v>
      </c>
      <c r="N122" s="19">
        <f t="shared" ref="N122:P122" si="120">N125</f>
        <v>0</v>
      </c>
      <c r="O122" s="19">
        <f t="shared" si="120"/>
        <v>0</v>
      </c>
      <c r="P122" s="19">
        <f t="shared" si="120"/>
        <v>0</v>
      </c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</row>
    <row r="123" spans="1:29" ht="63.75">
      <c r="A123" s="115"/>
      <c r="B123" s="118"/>
      <c r="C123" s="115"/>
      <c r="D123" s="115"/>
      <c r="E123" s="121"/>
      <c r="F123" s="4" t="s">
        <v>19</v>
      </c>
      <c r="G123" s="10">
        <f>G126</f>
        <v>54988829.730000004</v>
      </c>
      <c r="H123" s="10">
        <f t="shared" ref="H123:M123" si="121">H126</f>
        <v>20336935.390000001</v>
      </c>
      <c r="I123" s="10">
        <f t="shared" si="121"/>
        <v>20011237.73</v>
      </c>
      <c r="J123" s="19">
        <f t="shared" si="121"/>
        <v>7678241.8699999992</v>
      </c>
      <c r="K123" s="19">
        <f t="shared" si="121"/>
        <v>6962414.7400000002</v>
      </c>
      <c r="L123" s="19">
        <f t="shared" si="121"/>
        <v>0</v>
      </c>
      <c r="M123" s="10">
        <f t="shared" si="121"/>
        <v>0</v>
      </c>
      <c r="N123" s="19">
        <f t="shared" ref="N123:P123" si="122">N126</f>
        <v>0</v>
      </c>
      <c r="O123" s="19">
        <f t="shared" si="122"/>
        <v>0</v>
      </c>
      <c r="P123" s="19">
        <f t="shared" si="122"/>
        <v>0</v>
      </c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</row>
    <row r="124" spans="1:29" ht="38.25">
      <c r="A124" s="113"/>
      <c r="B124" s="116" t="s">
        <v>60</v>
      </c>
      <c r="C124" s="113">
        <v>2014</v>
      </c>
      <c r="D124" s="113">
        <v>2022</v>
      </c>
      <c r="E124" s="119" t="s">
        <v>16</v>
      </c>
      <c r="F124" s="27" t="s">
        <v>17</v>
      </c>
      <c r="G124" s="10">
        <f>G127+G130+G134</f>
        <v>57115094.790000007</v>
      </c>
      <c r="H124" s="10">
        <f>H127+H130+H134</f>
        <v>21261314.5</v>
      </c>
      <c r="I124" s="10">
        <f t="shared" ref="I124:M124" si="123">I127+I130+I134</f>
        <v>20587609.230000004</v>
      </c>
      <c r="J124" s="19">
        <f t="shared" si="123"/>
        <v>8038995.3200000003</v>
      </c>
      <c r="K124" s="19">
        <f t="shared" si="123"/>
        <v>7093275.7400000002</v>
      </c>
      <c r="L124" s="19">
        <f t="shared" si="123"/>
        <v>133900</v>
      </c>
      <c r="M124" s="10">
        <f t="shared" si="123"/>
        <v>0</v>
      </c>
      <c r="N124" s="19">
        <f t="shared" ref="N124:P124" si="124">N127+N130+N134</f>
        <v>0</v>
      </c>
      <c r="O124" s="19">
        <f t="shared" si="124"/>
        <v>0</v>
      </c>
      <c r="P124" s="19">
        <f t="shared" si="124"/>
        <v>0</v>
      </c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</row>
    <row r="125" spans="1:29" ht="102">
      <c r="A125" s="114"/>
      <c r="B125" s="117"/>
      <c r="C125" s="114"/>
      <c r="D125" s="114"/>
      <c r="E125" s="120"/>
      <c r="F125" s="4" t="s">
        <v>18</v>
      </c>
      <c r="G125" s="10">
        <f>G128+G131+G135</f>
        <v>2126265.06</v>
      </c>
      <c r="H125" s="10">
        <f>H128+H131+H135</f>
        <v>924379.11</v>
      </c>
      <c r="I125" s="10">
        <f>I128+I131+I135</f>
        <v>576371.5</v>
      </c>
      <c r="J125" s="10">
        <f>J128+J131+J135</f>
        <v>360753.45</v>
      </c>
      <c r="K125" s="19">
        <f>K128+K131+K135</f>
        <v>130861</v>
      </c>
      <c r="L125" s="19">
        <f>L128+L131+L135</f>
        <v>133900</v>
      </c>
      <c r="M125" s="10">
        <f>M128+M131+M135</f>
        <v>0</v>
      </c>
      <c r="N125" s="19">
        <f t="shared" ref="N125:P125" si="125">N128+N131+N135</f>
        <v>0</v>
      </c>
      <c r="O125" s="19">
        <f t="shared" si="125"/>
        <v>0</v>
      </c>
      <c r="P125" s="19">
        <f t="shared" si="125"/>
        <v>0</v>
      </c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</row>
    <row r="126" spans="1:29" ht="63.75">
      <c r="A126" s="115"/>
      <c r="B126" s="118"/>
      <c r="C126" s="115"/>
      <c r="D126" s="115"/>
      <c r="E126" s="121"/>
      <c r="F126" s="4" t="s">
        <v>19</v>
      </c>
      <c r="G126" s="19">
        <f t="shared" ref="G126:L126" si="126">G129+G133+G136+G132</f>
        <v>54988829.730000004</v>
      </c>
      <c r="H126" s="19">
        <f t="shared" si="126"/>
        <v>20336935.390000001</v>
      </c>
      <c r="I126" s="10">
        <f t="shared" si="126"/>
        <v>20011237.73</v>
      </c>
      <c r="J126" s="19">
        <f t="shared" si="126"/>
        <v>7678241.8699999992</v>
      </c>
      <c r="K126" s="19">
        <f t="shared" si="126"/>
        <v>6962414.7400000002</v>
      </c>
      <c r="L126" s="19">
        <f t="shared" si="126"/>
        <v>0</v>
      </c>
      <c r="M126" s="10">
        <f t="shared" ref="M126" si="127">M129+M133+M136</f>
        <v>0</v>
      </c>
      <c r="N126" s="19">
        <f t="shared" ref="N126:P126" si="128">N129+N133+N136+N132</f>
        <v>0</v>
      </c>
      <c r="O126" s="19">
        <f t="shared" si="128"/>
        <v>0</v>
      </c>
      <c r="P126" s="19">
        <f t="shared" si="128"/>
        <v>0</v>
      </c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</row>
    <row r="127" spans="1:29" ht="38.25">
      <c r="A127" s="113"/>
      <c r="B127" s="116" t="s">
        <v>61</v>
      </c>
      <c r="C127" s="113">
        <v>2014</v>
      </c>
      <c r="D127" s="113">
        <v>2022</v>
      </c>
      <c r="E127" s="119" t="s">
        <v>16</v>
      </c>
      <c r="F127" s="4" t="s">
        <v>17</v>
      </c>
      <c r="G127" s="23">
        <f>K127</f>
        <v>0</v>
      </c>
      <c r="H127" s="10">
        <f>H128+H129</f>
        <v>0</v>
      </c>
      <c r="I127" s="10">
        <f t="shared" ref="I127:M127" si="129">I128+I129</f>
        <v>0</v>
      </c>
      <c r="J127" s="22">
        <f t="shared" si="129"/>
        <v>0</v>
      </c>
      <c r="K127" s="19">
        <f t="shared" si="129"/>
        <v>0</v>
      </c>
      <c r="L127" s="19">
        <f t="shared" si="129"/>
        <v>0</v>
      </c>
      <c r="M127" s="10">
        <f t="shared" si="129"/>
        <v>0</v>
      </c>
      <c r="N127" s="19">
        <f t="shared" ref="N127:P127" si="130">N128+N129</f>
        <v>0</v>
      </c>
      <c r="O127" s="19">
        <f t="shared" si="130"/>
        <v>0</v>
      </c>
      <c r="P127" s="19">
        <f t="shared" si="130"/>
        <v>0</v>
      </c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</row>
    <row r="128" spans="1:29" ht="102">
      <c r="A128" s="114"/>
      <c r="B128" s="117"/>
      <c r="C128" s="114"/>
      <c r="D128" s="114"/>
      <c r="E128" s="120"/>
      <c r="F128" s="4" t="s">
        <v>18</v>
      </c>
      <c r="G128" s="23">
        <f>K128</f>
        <v>0</v>
      </c>
      <c r="H128" s="10"/>
      <c r="I128" s="10"/>
      <c r="J128" s="22"/>
      <c r="K128" s="19"/>
      <c r="L128" s="19"/>
      <c r="M128" s="10"/>
      <c r="N128" s="19"/>
      <c r="O128" s="19"/>
      <c r="P128" s="19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</row>
    <row r="129" spans="1:29" ht="63.75">
      <c r="A129" s="115"/>
      <c r="B129" s="118"/>
      <c r="C129" s="115"/>
      <c r="D129" s="115"/>
      <c r="E129" s="121"/>
      <c r="F129" s="4" t="s">
        <v>19</v>
      </c>
      <c r="G129" s="10">
        <f t="shared" ref="G129" si="131">H129+I129+J129+K129+L129+M129</f>
        <v>0</v>
      </c>
      <c r="H129" s="10"/>
      <c r="I129" s="10"/>
      <c r="J129" s="19"/>
      <c r="K129" s="19"/>
      <c r="L129" s="19"/>
      <c r="M129" s="10"/>
      <c r="N129" s="19"/>
      <c r="O129" s="19"/>
      <c r="P129" s="19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</row>
    <row r="130" spans="1:29" s="21" customFormat="1" ht="38.25">
      <c r="A130" s="102"/>
      <c r="B130" s="137" t="s">
        <v>62</v>
      </c>
      <c r="C130" s="102">
        <v>2014</v>
      </c>
      <c r="D130" s="102">
        <v>2022</v>
      </c>
      <c r="E130" s="105" t="s">
        <v>16</v>
      </c>
      <c r="F130" s="27" t="s">
        <v>17</v>
      </c>
      <c r="G130" s="19">
        <f>H130+I130+J130+K130+L130+M130+N130+O130+P130</f>
        <v>55488311.460000008</v>
      </c>
      <c r="H130" s="19">
        <f>H131+H133+H132</f>
        <v>21261314.5</v>
      </c>
      <c r="I130" s="19">
        <f>I131+I133+I132</f>
        <v>19502850.900000002</v>
      </c>
      <c r="J130" s="19">
        <f>J131+J133+J132</f>
        <v>7496970.3200000003</v>
      </c>
      <c r="K130" s="19">
        <f>K131+K133+K132</f>
        <v>7093275.7400000002</v>
      </c>
      <c r="L130" s="19">
        <f>L131+L133+L132</f>
        <v>133900</v>
      </c>
      <c r="M130" s="19">
        <f>M131+M133</f>
        <v>0</v>
      </c>
      <c r="N130" s="19">
        <f t="shared" ref="N130:P130" si="132">N131+N133+N132</f>
        <v>0</v>
      </c>
      <c r="O130" s="19">
        <f t="shared" si="132"/>
        <v>0</v>
      </c>
      <c r="P130" s="19">
        <f t="shared" si="132"/>
        <v>0</v>
      </c>
      <c r="Q130" s="18"/>
      <c r="R130" s="18"/>
      <c r="S130" s="18"/>
      <c r="T130" s="18"/>
      <c r="U130" s="18"/>
      <c r="V130" s="18"/>
      <c r="W130" s="18"/>
      <c r="X130" s="18"/>
      <c r="Y130" s="18"/>
      <c r="Z130" s="18"/>
      <c r="AA130" s="18"/>
      <c r="AB130" s="18"/>
    </row>
    <row r="131" spans="1:29" s="21" customFormat="1" ht="102">
      <c r="A131" s="103"/>
      <c r="B131" s="108"/>
      <c r="C131" s="103"/>
      <c r="D131" s="103"/>
      <c r="E131" s="106"/>
      <c r="F131" s="27" t="s">
        <v>18</v>
      </c>
      <c r="G131" s="19">
        <f>H131+I131+J131+K131+L131+M131+N131+O131+P131</f>
        <v>2073681.9900000002</v>
      </c>
      <c r="H131" s="19">
        <v>924379.11</v>
      </c>
      <c r="I131" s="19">
        <v>539225.30000000005</v>
      </c>
      <c r="J131" s="22">
        <v>345316.58</v>
      </c>
      <c r="K131" s="19">
        <v>130861</v>
      </c>
      <c r="L131" s="19">
        <v>133900</v>
      </c>
      <c r="M131" s="19"/>
      <c r="N131" s="19"/>
      <c r="O131" s="19"/>
      <c r="P131" s="19"/>
      <c r="Q131" s="18"/>
      <c r="R131" s="18"/>
      <c r="S131" s="18"/>
      <c r="T131" s="18"/>
      <c r="U131" s="18"/>
      <c r="V131" s="18"/>
      <c r="W131" s="18"/>
      <c r="X131" s="18"/>
      <c r="Y131" s="18"/>
      <c r="Z131" s="18"/>
      <c r="AA131" s="18"/>
      <c r="AB131" s="18"/>
    </row>
    <row r="132" spans="1:29" s="21" customFormat="1" ht="67.5" customHeight="1">
      <c r="A132" s="103"/>
      <c r="B132" s="108"/>
      <c r="C132" s="103"/>
      <c r="D132" s="103"/>
      <c r="E132" s="106"/>
      <c r="F132" s="27" t="s">
        <v>19</v>
      </c>
      <c r="G132" s="19">
        <f>H132+I132+J132+K132+L132+M132+N132+O132+P132</f>
        <v>46505381.900000006</v>
      </c>
      <c r="H132" s="19">
        <v>20336935.390000001</v>
      </c>
      <c r="I132" s="19">
        <v>18963625.600000001</v>
      </c>
      <c r="J132" s="22">
        <v>3596815.92</v>
      </c>
      <c r="K132" s="19">
        <v>3608004.99</v>
      </c>
      <c r="L132" s="19"/>
      <c r="M132" s="19"/>
      <c r="N132" s="19"/>
      <c r="O132" s="19"/>
      <c r="P132" s="19"/>
      <c r="Q132" s="18"/>
      <c r="R132" s="18"/>
      <c r="S132" s="18"/>
      <c r="T132" s="18"/>
      <c r="U132" s="18"/>
      <c r="V132" s="18"/>
      <c r="W132" s="18"/>
      <c r="X132" s="18"/>
      <c r="Y132" s="18"/>
      <c r="Z132" s="18"/>
      <c r="AA132" s="18"/>
      <c r="AB132" s="18"/>
    </row>
    <row r="133" spans="1:29" s="21" customFormat="1" ht="122.25" customHeight="1">
      <c r="A133" s="104"/>
      <c r="B133" s="109"/>
      <c r="C133" s="104"/>
      <c r="D133" s="104"/>
      <c r="E133" s="107"/>
      <c r="F133" s="27" t="s">
        <v>99</v>
      </c>
      <c r="G133" s="19">
        <f>H133+I133+J133+K133+L133+M133+N133+O133+P133</f>
        <v>6909247.5700000003</v>
      </c>
      <c r="H133" s="19"/>
      <c r="I133" s="19"/>
      <c r="J133" s="22">
        <v>3554837.82</v>
      </c>
      <c r="K133" s="19">
        <v>3354409.75</v>
      </c>
      <c r="L133" s="19"/>
      <c r="M133" s="19"/>
      <c r="N133" s="19"/>
      <c r="O133" s="19"/>
      <c r="P133" s="19"/>
      <c r="Q133" s="18"/>
      <c r="R133" s="18"/>
      <c r="S133" s="18"/>
      <c r="T133" s="18"/>
      <c r="U133" s="18"/>
      <c r="V133" s="18"/>
      <c r="W133" s="18"/>
      <c r="X133" s="18"/>
      <c r="Y133" s="18"/>
      <c r="Z133" s="18"/>
      <c r="AA133" s="18"/>
      <c r="AB133" s="18"/>
    </row>
    <row r="134" spans="1:29" ht="38.25">
      <c r="A134" s="113"/>
      <c r="B134" s="116" t="s">
        <v>63</v>
      </c>
      <c r="C134" s="113">
        <v>2014</v>
      </c>
      <c r="D134" s="113">
        <v>2022</v>
      </c>
      <c r="E134" s="119" t="s">
        <v>16</v>
      </c>
      <c r="F134" s="4" t="s">
        <v>17</v>
      </c>
      <c r="G134" s="10">
        <f>H134+I134+J134+K134+L134+M134+N134+O134+P134</f>
        <v>1626783.33</v>
      </c>
      <c r="H134" s="10">
        <f>H135+H136</f>
        <v>0</v>
      </c>
      <c r="I134" s="10">
        <f t="shared" ref="I134:M134" si="133">I135+I136</f>
        <v>1084758.33</v>
      </c>
      <c r="J134" s="19">
        <f t="shared" si="133"/>
        <v>542025</v>
      </c>
      <c r="K134" s="19">
        <f t="shared" si="133"/>
        <v>0</v>
      </c>
      <c r="L134" s="19">
        <f t="shared" si="133"/>
        <v>0</v>
      </c>
      <c r="M134" s="10">
        <f t="shared" si="133"/>
        <v>0</v>
      </c>
      <c r="N134" s="19">
        <f t="shared" ref="N134:P134" si="134">N135+N136</f>
        <v>0</v>
      </c>
      <c r="O134" s="19">
        <f t="shared" si="134"/>
        <v>0</v>
      </c>
      <c r="P134" s="19">
        <f t="shared" si="134"/>
        <v>0</v>
      </c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</row>
    <row r="135" spans="1:29" ht="102">
      <c r="A135" s="114"/>
      <c r="B135" s="117"/>
      <c r="C135" s="114"/>
      <c r="D135" s="114"/>
      <c r="E135" s="120"/>
      <c r="F135" s="4" t="s">
        <v>18</v>
      </c>
      <c r="G135" s="10">
        <f t="shared" ref="G135:G136" si="135">H135+I135+J135+K135+L135+M135+N135+O135+P135</f>
        <v>52583.07</v>
      </c>
      <c r="H135" s="10"/>
      <c r="I135" s="10">
        <v>37146.199999999997</v>
      </c>
      <c r="J135" s="19">
        <v>15436.87</v>
      </c>
      <c r="K135" s="19"/>
      <c r="L135" s="19"/>
      <c r="M135" s="10"/>
      <c r="N135" s="19"/>
      <c r="O135" s="19"/>
      <c r="P135" s="19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</row>
    <row r="136" spans="1:29" ht="63.75">
      <c r="A136" s="115"/>
      <c r="B136" s="118"/>
      <c r="C136" s="115"/>
      <c r="D136" s="115"/>
      <c r="E136" s="121"/>
      <c r="F136" s="4" t="s">
        <v>19</v>
      </c>
      <c r="G136" s="10">
        <f t="shared" si="135"/>
        <v>1574200.26</v>
      </c>
      <c r="H136" s="10"/>
      <c r="I136" s="10">
        <v>1047612.13</v>
      </c>
      <c r="J136" s="19">
        <v>526588.13</v>
      </c>
      <c r="K136" s="19"/>
      <c r="L136" s="19"/>
      <c r="M136" s="10"/>
      <c r="N136" s="19"/>
      <c r="O136" s="19"/>
      <c r="P136" s="19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</row>
    <row r="137" spans="1:29" ht="38.25">
      <c r="A137" s="113"/>
      <c r="B137" s="116" t="s">
        <v>64</v>
      </c>
      <c r="C137" s="113">
        <v>2014</v>
      </c>
      <c r="D137" s="113">
        <v>2022</v>
      </c>
      <c r="E137" s="119" t="s">
        <v>16</v>
      </c>
      <c r="F137" s="27" t="s">
        <v>17</v>
      </c>
      <c r="G137" s="10">
        <f>G140</f>
        <v>6295383.6499999994</v>
      </c>
      <c r="H137" s="10">
        <f t="shared" ref="H137:M137" si="136">H140</f>
        <v>3803014.65</v>
      </c>
      <c r="I137" s="10">
        <f t="shared" si="136"/>
        <v>2416058.4</v>
      </c>
      <c r="J137" s="19">
        <f t="shared" si="136"/>
        <v>76310.600000000006</v>
      </c>
      <c r="K137" s="19">
        <f t="shared" si="136"/>
        <v>0</v>
      </c>
      <c r="L137" s="19">
        <f t="shared" si="136"/>
        <v>0</v>
      </c>
      <c r="M137" s="10">
        <f t="shared" si="136"/>
        <v>0</v>
      </c>
      <c r="N137" s="19">
        <f t="shared" ref="N137:P137" si="137">N140</f>
        <v>0</v>
      </c>
      <c r="O137" s="19">
        <f t="shared" si="137"/>
        <v>0</v>
      </c>
      <c r="P137" s="19">
        <f t="shared" si="137"/>
        <v>0</v>
      </c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13"/>
    </row>
    <row r="138" spans="1:29" ht="102">
      <c r="A138" s="114"/>
      <c r="B138" s="117"/>
      <c r="C138" s="114"/>
      <c r="D138" s="114"/>
      <c r="E138" s="120"/>
      <c r="F138" s="4" t="s">
        <v>18</v>
      </c>
      <c r="G138" s="10">
        <f>G141</f>
        <v>1198815.5899999999</v>
      </c>
      <c r="H138" s="10">
        <f t="shared" ref="H138:M138" si="138">H141</f>
        <v>759462.65</v>
      </c>
      <c r="I138" s="10">
        <f t="shared" si="138"/>
        <v>363042.33999999997</v>
      </c>
      <c r="J138" s="19">
        <f t="shared" si="138"/>
        <v>76310.600000000006</v>
      </c>
      <c r="K138" s="19">
        <f t="shared" si="138"/>
        <v>0</v>
      </c>
      <c r="L138" s="19">
        <f t="shared" si="138"/>
        <v>0</v>
      </c>
      <c r="M138" s="10">
        <f t="shared" si="138"/>
        <v>0</v>
      </c>
      <c r="N138" s="19">
        <f t="shared" ref="N138:P138" si="139">N141</f>
        <v>0</v>
      </c>
      <c r="O138" s="19">
        <f t="shared" si="139"/>
        <v>0</v>
      </c>
      <c r="P138" s="19">
        <f t="shared" si="139"/>
        <v>0</v>
      </c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</row>
    <row r="139" spans="1:29" ht="63.75">
      <c r="A139" s="115"/>
      <c r="B139" s="118"/>
      <c r="C139" s="115"/>
      <c r="D139" s="115"/>
      <c r="E139" s="121"/>
      <c r="F139" s="4" t="s">
        <v>19</v>
      </c>
      <c r="G139" s="10">
        <f>G142</f>
        <v>5096568.0600000005</v>
      </c>
      <c r="H139" s="10">
        <f t="shared" ref="H139:M139" si="140">H142</f>
        <v>3043552</v>
      </c>
      <c r="I139" s="10">
        <f t="shared" si="140"/>
        <v>2053016.06</v>
      </c>
      <c r="J139" s="19">
        <f t="shared" si="140"/>
        <v>0</v>
      </c>
      <c r="K139" s="19">
        <f t="shared" si="140"/>
        <v>0</v>
      </c>
      <c r="L139" s="19">
        <f t="shared" si="140"/>
        <v>0</v>
      </c>
      <c r="M139" s="10">
        <f t="shared" si="140"/>
        <v>0</v>
      </c>
      <c r="N139" s="19">
        <f t="shared" ref="N139:P139" si="141">N142</f>
        <v>0</v>
      </c>
      <c r="O139" s="19">
        <f t="shared" si="141"/>
        <v>0</v>
      </c>
      <c r="P139" s="19">
        <f t="shared" si="141"/>
        <v>0</v>
      </c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</row>
    <row r="140" spans="1:29" ht="38.25">
      <c r="A140" s="113"/>
      <c r="B140" s="116" t="s">
        <v>65</v>
      </c>
      <c r="C140" s="113">
        <v>2014</v>
      </c>
      <c r="D140" s="113">
        <v>2022</v>
      </c>
      <c r="E140" s="119" t="s">
        <v>16</v>
      </c>
      <c r="F140" s="27" t="s">
        <v>17</v>
      </c>
      <c r="G140" s="10">
        <f>G143+G146+G149+G152+G158+G161+G164+G167+G170+G173+G176+G179+G182+G155</f>
        <v>6295383.6499999994</v>
      </c>
      <c r="H140" s="10">
        <f>H143+H146+H149+H152+H158+H161+H164+H167+H170+H173+H176+H179+H182+H155</f>
        <v>3803014.65</v>
      </c>
      <c r="I140" s="10">
        <f t="shared" ref="I140:M140" si="142">I143+I146+I149+I152+I158+I161+I164+I167+I170+I173+I176+I179+I182+I155</f>
        <v>2416058.4</v>
      </c>
      <c r="J140" s="19">
        <f t="shared" si="142"/>
        <v>76310.600000000006</v>
      </c>
      <c r="K140" s="19">
        <f t="shared" si="142"/>
        <v>0</v>
      </c>
      <c r="L140" s="19">
        <f t="shared" si="142"/>
        <v>0</v>
      </c>
      <c r="M140" s="10">
        <f t="shared" si="142"/>
        <v>0</v>
      </c>
      <c r="N140" s="19">
        <f t="shared" ref="N140:P140" si="143">N143+N146+N149+N152+N158+N161+N164+N167+N170+N173+N176+N179+N182+N155</f>
        <v>0</v>
      </c>
      <c r="O140" s="19">
        <f t="shared" si="143"/>
        <v>0</v>
      </c>
      <c r="P140" s="19">
        <f t="shared" si="143"/>
        <v>0</v>
      </c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</row>
    <row r="141" spans="1:29" ht="102">
      <c r="A141" s="114"/>
      <c r="B141" s="117"/>
      <c r="C141" s="114"/>
      <c r="D141" s="114"/>
      <c r="E141" s="120"/>
      <c r="F141" s="4" t="s">
        <v>18</v>
      </c>
      <c r="G141" s="10">
        <f t="shared" ref="G141:G142" si="144">G144+G147+G150+G153+G159+G162+G165+G168+G171+G174+G177+G180+G183+G156</f>
        <v>1198815.5899999999</v>
      </c>
      <c r="H141" s="10">
        <f>H144+H147+H150+H153+H159+H162+H165+H168+H171+H174+H177+H180+H183+H156</f>
        <v>759462.65</v>
      </c>
      <c r="I141" s="10">
        <f t="shared" ref="I141:L141" si="145">I144+I147+I150+I153+I159+I162+I165+I168+I171+I174+I177+I180+I183+I156</f>
        <v>363042.33999999997</v>
      </c>
      <c r="J141" s="19">
        <f t="shared" si="145"/>
        <v>76310.600000000006</v>
      </c>
      <c r="K141" s="19">
        <f t="shared" si="145"/>
        <v>0</v>
      </c>
      <c r="L141" s="19">
        <f t="shared" si="145"/>
        <v>0</v>
      </c>
      <c r="M141" s="10"/>
      <c r="N141" s="19">
        <f t="shared" ref="N141:P141" si="146">N144+N147+N150+N153+N159+N162+N165+N168+N171+N174+N177+N180+N183+N156</f>
        <v>0</v>
      </c>
      <c r="O141" s="19">
        <f t="shared" si="146"/>
        <v>0</v>
      </c>
      <c r="P141" s="19">
        <f t="shared" si="146"/>
        <v>0</v>
      </c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</row>
    <row r="142" spans="1:29" ht="63.75">
      <c r="A142" s="115"/>
      <c r="B142" s="118"/>
      <c r="C142" s="115"/>
      <c r="D142" s="115"/>
      <c r="E142" s="121"/>
      <c r="F142" s="4" t="s">
        <v>19</v>
      </c>
      <c r="G142" s="10">
        <f t="shared" si="144"/>
        <v>5096568.0600000005</v>
      </c>
      <c r="H142" s="10">
        <f>H145+H148+H151+H154+H160+H163+H166+H169+H172+H175+H178+H181+H184+H157</f>
        <v>3043552</v>
      </c>
      <c r="I142" s="10">
        <f t="shared" ref="I142:M142" si="147">I145+I148+I151+I154+I160+I163+I166+I169+I172+I175+I178+I181+I184</f>
        <v>2053016.06</v>
      </c>
      <c r="J142" s="19">
        <f t="shared" si="147"/>
        <v>0</v>
      </c>
      <c r="K142" s="19">
        <f t="shared" si="147"/>
        <v>0</v>
      </c>
      <c r="L142" s="19">
        <f t="shared" si="147"/>
        <v>0</v>
      </c>
      <c r="M142" s="10">
        <f t="shared" si="147"/>
        <v>0</v>
      </c>
      <c r="N142" s="19">
        <f t="shared" ref="N142:P142" si="148">N145+N148+N151+N154+N160+N163+N166+N169+N172+N175+N178+N181+N184</f>
        <v>0</v>
      </c>
      <c r="O142" s="19">
        <f t="shared" si="148"/>
        <v>0</v>
      </c>
      <c r="P142" s="19">
        <f t="shared" si="148"/>
        <v>0</v>
      </c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</row>
    <row r="143" spans="1:29" ht="38.25">
      <c r="A143" s="113"/>
      <c r="B143" s="116" t="s">
        <v>67</v>
      </c>
      <c r="C143" s="113">
        <v>2014</v>
      </c>
      <c r="D143" s="113">
        <v>2022</v>
      </c>
      <c r="E143" s="119" t="s">
        <v>16</v>
      </c>
      <c r="F143" s="4" t="s">
        <v>17</v>
      </c>
      <c r="G143" s="10">
        <f>H143+I143+J143+K143+L143+M143+N143+O143+P143</f>
        <v>205000</v>
      </c>
      <c r="H143" s="10">
        <f>H144+H145</f>
        <v>205000</v>
      </c>
      <c r="I143" s="10">
        <f t="shared" ref="I143:M143" si="149">I144+I145</f>
        <v>0</v>
      </c>
      <c r="J143" s="19">
        <f t="shared" si="149"/>
        <v>0</v>
      </c>
      <c r="K143" s="19">
        <f t="shared" si="149"/>
        <v>0</v>
      </c>
      <c r="L143" s="19">
        <f t="shared" si="149"/>
        <v>0</v>
      </c>
      <c r="M143" s="10">
        <f t="shared" si="149"/>
        <v>0</v>
      </c>
      <c r="N143" s="19">
        <f t="shared" ref="N143:P143" si="150">N144+N145</f>
        <v>0</v>
      </c>
      <c r="O143" s="19">
        <f t="shared" si="150"/>
        <v>0</v>
      </c>
      <c r="P143" s="19">
        <f t="shared" si="150"/>
        <v>0</v>
      </c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</row>
    <row r="144" spans="1:29" ht="102">
      <c r="A144" s="114"/>
      <c r="B144" s="117"/>
      <c r="C144" s="114"/>
      <c r="D144" s="114"/>
      <c r="E144" s="120"/>
      <c r="F144" s="4" t="s">
        <v>18</v>
      </c>
      <c r="G144" s="10">
        <f>H144+I144+J144+K144+L144+M144+N144+O144+P144</f>
        <v>205000</v>
      </c>
      <c r="H144" s="10">
        <v>205000</v>
      </c>
      <c r="I144" s="10"/>
      <c r="J144" s="19"/>
      <c r="K144" s="19"/>
      <c r="L144" s="19"/>
      <c r="M144" s="10"/>
      <c r="N144" s="19"/>
      <c r="O144" s="19"/>
      <c r="P144" s="19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</row>
    <row r="145" spans="1:29" ht="63.75">
      <c r="A145" s="115"/>
      <c r="B145" s="118"/>
      <c r="C145" s="115"/>
      <c r="D145" s="115"/>
      <c r="E145" s="121"/>
      <c r="F145" s="4" t="s">
        <v>19</v>
      </c>
      <c r="G145" s="10">
        <f>H145+I145+J145+K145+L145+M145+N145+O145+P145</f>
        <v>0</v>
      </c>
      <c r="H145" s="10"/>
      <c r="I145" s="10"/>
      <c r="J145" s="19"/>
      <c r="K145" s="19"/>
      <c r="L145" s="19"/>
      <c r="M145" s="10"/>
      <c r="N145" s="19"/>
      <c r="O145" s="19"/>
      <c r="P145" s="19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</row>
    <row r="146" spans="1:29" ht="38.25">
      <c r="A146" s="113"/>
      <c r="B146" s="116" t="s">
        <v>66</v>
      </c>
      <c r="C146" s="113">
        <v>2014</v>
      </c>
      <c r="D146" s="113">
        <v>2022</v>
      </c>
      <c r="E146" s="119" t="s">
        <v>16</v>
      </c>
      <c r="F146" s="4" t="s">
        <v>17</v>
      </c>
      <c r="G146" s="10">
        <f>H146+I146+J146+K146+L146+M146+N146+O146+P146</f>
        <v>348480</v>
      </c>
      <c r="H146" s="10">
        <f>H147+H148</f>
        <v>269680</v>
      </c>
      <c r="I146" s="10">
        <f t="shared" ref="I146:M146" si="151">I147+I148</f>
        <v>78800</v>
      </c>
      <c r="J146" s="19">
        <f t="shared" si="151"/>
        <v>0</v>
      </c>
      <c r="K146" s="19">
        <f t="shared" si="151"/>
        <v>0</v>
      </c>
      <c r="L146" s="19">
        <f t="shared" si="151"/>
        <v>0</v>
      </c>
      <c r="M146" s="10">
        <f t="shared" si="151"/>
        <v>0</v>
      </c>
      <c r="N146" s="19">
        <f t="shared" ref="N146:P146" si="152">N147+N148</f>
        <v>0</v>
      </c>
      <c r="O146" s="19">
        <f t="shared" si="152"/>
        <v>0</v>
      </c>
      <c r="P146" s="19">
        <f t="shared" si="152"/>
        <v>0</v>
      </c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13"/>
    </row>
    <row r="147" spans="1:29" ht="102">
      <c r="A147" s="114"/>
      <c r="B147" s="117"/>
      <c r="C147" s="114"/>
      <c r="D147" s="114"/>
      <c r="E147" s="120"/>
      <c r="F147" s="4" t="s">
        <v>18</v>
      </c>
      <c r="G147" s="10">
        <f t="shared" ref="G147:G148" si="153">H147+I147+J147+K147+L147+M147+N147+O147+P147</f>
        <v>348480</v>
      </c>
      <c r="H147" s="10">
        <v>269680</v>
      </c>
      <c r="I147" s="10">
        <v>78800</v>
      </c>
      <c r="J147" s="19"/>
      <c r="K147" s="19"/>
      <c r="L147" s="19"/>
      <c r="M147" s="10"/>
      <c r="N147" s="19"/>
      <c r="O147" s="19"/>
      <c r="P147" s="19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</row>
    <row r="148" spans="1:29" ht="63.75">
      <c r="A148" s="115"/>
      <c r="B148" s="118"/>
      <c r="C148" s="115"/>
      <c r="D148" s="115"/>
      <c r="E148" s="121"/>
      <c r="F148" s="4" t="s">
        <v>19</v>
      </c>
      <c r="G148" s="10">
        <f t="shared" si="153"/>
        <v>0</v>
      </c>
      <c r="H148" s="10"/>
      <c r="I148" s="10"/>
      <c r="J148" s="19"/>
      <c r="K148" s="19"/>
      <c r="L148" s="19"/>
      <c r="M148" s="10"/>
      <c r="N148" s="19"/>
      <c r="O148" s="19"/>
      <c r="P148" s="19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</row>
    <row r="149" spans="1:29" ht="38.25">
      <c r="A149" s="113"/>
      <c r="B149" s="116" t="s">
        <v>68</v>
      </c>
      <c r="C149" s="113">
        <v>2014</v>
      </c>
      <c r="D149" s="113">
        <v>2022</v>
      </c>
      <c r="E149" s="119" t="s">
        <v>16</v>
      </c>
      <c r="F149" s="4" t="s">
        <v>17</v>
      </c>
      <c r="G149" s="10">
        <f t="shared" ref="G149:G184" si="154">H149+I149+J149+K149+L149+M149</f>
        <v>0</v>
      </c>
      <c r="H149" s="10">
        <f>H150+H151</f>
        <v>0</v>
      </c>
      <c r="I149" s="10">
        <f t="shared" ref="I149:M149" si="155">I150+I151</f>
        <v>0</v>
      </c>
      <c r="J149" s="19">
        <f t="shared" si="155"/>
        <v>0</v>
      </c>
      <c r="K149" s="19">
        <f t="shared" si="155"/>
        <v>0</v>
      </c>
      <c r="L149" s="19">
        <f t="shared" si="155"/>
        <v>0</v>
      </c>
      <c r="M149" s="10">
        <f t="shared" si="155"/>
        <v>0</v>
      </c>
      <c r="N149" s="19">
        <f t="shared" ref="N149:P149" si="156">N150+N151</f>
        <v>0</v>
      </c>
      <c r="O149" s="19">
        <f t="shared" si="156"/>
        <v>0</v>
      </c>
      <c r="P149" s="19">
        <f t="shared" si="156"/>
        <v>0</v>
      </c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</row>
    <row r="150" spans="1:29" ht="102">
      <c r="A150" s="114"/>
      <c r="B150" s="117"/>
      <c r="C150" s="114"/>
      <c r="D150" s="114"/>
      <c r="E150" s="120"/>
      <c r="F150" s="4" t="s">
        <v>18</v>
      </c>
      <c r="G150" s="10">
        <f t="shared" si="154"/>
        <v>0</v>
      </c>
      <c r="H150" s="10"/>
      <c r="I150" s="10"/>
      <c r="J150" s="19"/>
      <c r="K150" s="19"/>
      <c r="L150" s="19"/>
      <c r="M150" s="10"/>
      <c r="N150" s="19"/>
      <c r="O150" s="19"/>
      <c r="P150" s="19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</row>
    <row r="151" spans="1:29" ht="63.75">
      <c r="A151" s="115"/>
      <c r="B151" s="118"/>
      <c r="C151" s="115"/>
      <c r="D151" s="115"/>
      <c r="E151" s="121"/>
      <c r="F151" s="4" t="s">
        <v>19</v>
      </c>
      <c r="G151" s="10">
        <f t="shared" si="154"/>
        <v>0</v>
      </c>
      <c r="H151" s="10"/>
      <c r="I151" s="10"/>
      <c r="J151" s="19"/>
      <c r="K151" s="19"/>
      <c r="L151" s="19"/>
      <c r="M151" s="10"/>
      <c r="N151" s="19"/>
      <c r="O151" s="19"/>
      <c r="P151" s="19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</row>
    <row r="152" spans="1:29" ht="2.25" hidden="1" customHeight="1">
      <c r="A152" s="113"/>
      <c r="B152" s="116" t="s">
        <v>69</v>
      </c>
      <c r="C152" s="113">
        <v>2014</v>
      </c>
      <c r="D152" s="113">
        <v>2019</v>
      </c>
      <c r="E152" s="119" t="s">
        <v>16</v>
      </c>
      <c r="F152" s="4" t="s">
        <v>17</v>
      </c>
      <c r="G152" s="10">
        <f t="shared" si="154"/>
        <v>0</v>
      </c>
      <c r="H152" s="10">
        <f>H153+H154</f>
        <v>0</v>
      </c>
      <c r="I152" s="10">
        <f t="shared" ref="I152:M152" si="157">I153+I154</f>
        <v>0</v>
      </c>
      <c r="J152" s="19">
        <f t="shared" si="157"/>
        <v>0</v>
      </c>
      <c r="K152" s="19">
        <f t="shared" si="157"/>
        <v>0</v>
      </c>
      <c r="L152" s="19">
        <f t="shared" si="157"/>
        <v>0</v>
      </c>
      <c r="M152" s="10">
        <f t="shared" si="157"/>
        <v>0</v>
      </c>
      <c r="N152" s="19">
        <f t="shared" ref="N152:P152" si="158">N153+N154</f>
        <v>0</v>
      </c>
      <c r="O152" s="19">
        <f t="shared" si="158"/>
        <v>0</v>
      </c>
      <c r="P152" s="19">
        <f t="shared" si="158"/>
        <v>0</v>
      </c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</row>
    <row r="153" spans="1:29" ht="102" hidden="1">
      <c r="A153" s="114"/>
      <c r="B153" s="117"/>
      <c r="C153" s="114"/>
      <c r="D153" s="114"/>
      <c r="E153" s="120"/>
      <c r="F153" s="4" t="s">
        <v>18</v>
      </c>
      <c r="G153" s="10">
        <f t="shared" si="154"/>
        <v>0</v>
      </c>
      <c r="H153" s="10"/>
      <c r="I153" s="10"/>
      <c r="J153" s="19"/>
      <c r="K153" s="19"/>
      <c r="L153" s="19"/>
      <c r="M153" s="10"/>
      <c r="N153" s="19"/>
      <c r="O153" s="19"/>
      <c r="P153" s="19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</row>
    <row r="154" spans="1:29" ht="63.75" hidden="1">
      <c r="A154" s="115"/>
      <c r="B154" s="118"/>
      <c r="C154" s="115"/>
      <c r="D154" s="115"/>
      <c r="E154" s="121"/>
      <c r="F154" s="4" t="s">
        <v>19</v>
      </c>
      <c r="G154" s="10">
        <f t="shared" si="154"/>
        <v>0</v>
      </c>
      <c r="H154" s="10"/>
      <c r="I154" s="10"/>
      <c r="J154" s="19"/>
      <c r="K154" s="19"/>
      <c r="L154" s="19"/>
      <c r="M154" s="10"/>
      <c r="N154" s="19"/>
      <c r="O154" s="19"/>
      <c r="P154" s="19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</row>
    <row r="155" spans="1:29" ht="38.25">
      <c r="A155" s="113"/>
      <c r="B155" s="116" t="s">
        <v>94</v>
      </c>
      <c r="C155" s="113">
        <v>2014</v>
      </c>
      <c r="D155" s="113">
        <v>2022</v>
      </c>
      <c r="E155" s="119" t="s">
        <v>16</v>
      </c>
      <c r="F155" s="4" t="s">
        <v>17</v>
      </c>
      <c r="G155" s="10">
        <f t="shared" si="154"/>
        <v>356668</v>
      </c>
      <c r="H155" s="10">
        <f>H156+H157</f>
        <v>157968</v>
      </c>
      <c r="I155" s="10">
        <f t="shared" ref="I155:M155" si="159">I156+I157</f>
        <v>198700</v>
      </c>
      <c r="J155" s="19">
        <f t="shared" si="159"/>
        <v>0</v>
      </c>
      <c r="K155" s="19">
        <f t="shared" si="159"/>
        <v>0</v>
      </c>
      <c r="L155" s="19">
        <f t="shared" si="159"/>
        <v>0</v>
      </c>
      <c r="M155" s="10">
        <f t="shared" si="159"/>
        <v>0</v>
      </c>
      <c r="N155" s="19">
        <f t="shared" ref="N155:P155" si="160">N156+N157</f>
        <v>0</v>
      </c>
      <c r="O155" s="19">
        <f t="shared" si="160"/>
        <v>0</v>
      </c>
      <c r="P155" s="19">
        <f t="shared" si="160"/>
        <v>0</v>
      </c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</row>
    <row r="156" spans="1:29" ht="102">
      <c r="A156" s="114"/>
      <c r="B156" s="117"/>
      <c r="C156" s="114"/>
      <c r="D156" s="114"/>
      <c r="E156" s="120"/>
      <c r="F156" s="4" t="s">
        <v>18</v>
      </c>
      <c r="G156" s="10">
        <f t="shared" si="154"/>
        <v>356668</v>
      </c>
      <c r="H156" s="10">
        <v>157968</v>
      </c>
      <c r="I156" s="10">
        <v>198700</v>
      </c>
      <c r="J156" s="19"/>
      <c r="K156" s="19"/>
      <c r="L156" s="19"/>
      <c r="M156" s="10"/>
      <c r="N156" s="19"/>
      <c r="O156" s="19"/>
      <c r="P156" s="19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</row>
    <row r="157" spans="1:29" ht="63.75">
      <c r="A157" s="115"/>
      <c r="B157" s="118"/>
      <c r="C157" s="115"/>
      <c r="D157" s="115"/>
      <c r="E157" s="121"/>
      <c r="F157" s="4" t="s">
        <v>19</v>
      </c>
      <c r="G157" s="10">
        <f t="shared" si="154"/>
        <v>0</v>
      </c>
      <c r="H157" s="10"/>
      <c r="I157" s="10"/>
      <c r="J157" s="19"/>
      <c r="K157" s="19"/>
      <c r="L157" s="19"/>
      <c r="M157" s="10"/>
      <c r="N157" s="19"/>
      <c r="O157" s="19"/>
      <c r="P157" s="19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</row>
    <row r="158" spans="1:29" ht="38.25">
      <c r="A158" s="113"/>
      <c r="B158" s="116" t="s">
        <v>70</v>
      </c>
      <c r="C158" s="113">
        <v>2014</v>
      </c>
      <c r="D158" s="113">
        <v>2022</v>
      </c>
      <c r="E158" s="119" t="s">
        <v>16</v>
      </c>
      <c r="F158" s="4" t="s">
        <v>17</v>
      </c>
      <c r="G158" s="10">
        <f>H158+I158+J158+K158+L158+M158+N158</f>
        <v>3170366.65</v>
      </c>
      <c r="H158" s="10">
        <f>H159+H160</f>
        <v>3170366.65</v>
      </c>
      <c r="I158" s="10">
        <f t="shared" ref="I158:M158" si="161">I159+I160</f>
        <v>0</v>
      </c>
      <c r="J158" s="19">
        <f t="shared" si="161"/>
        <v>0</v>
      </c>
      <c r="K158" s="19">
        <f t="shared" si="161"/>
        <v>0</v>
      </c>
      <c r="L158" s="19">
        <f t="shared" si="161"/>
        <v>0</v>
      </c>
      <c r="M158" s="10">
        <f t="shared" si="161"/>
        <v>0</v>
      </c>
      <c r="N158" s="19">
        <f t="shared" ref="N158:P158" si="162">N159+N160</f>
        <v>0</v>
      </c>
      <c r="O158" s="19">
        <f t="shared" si="162"/>
        <v>0</v>
      </c>
      <c r="P158" s="19">
        <f t="shared" si="162"/>
        <v>0</v>
      </c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</row>
    <row r="159" spans="1:29" ht="102">
      <c r="A159" s="114"/>
      <c r="B159" s="117"/>
      <c r="C159" s="114"/>
      <c r="D159" s="114"/>
      <c r="E159" s="120"/>
      <c r="F159" s="4" t="s">
        <v>18</v>
      </c>
      <c r="G159" s="10">
        <f>H159+I159+J159+K159+L159+M159+N159+O159+P159</f>
        <v>126814.65</v>
      </c>
      <c r="H159" s="10">
        <v>126814.65</v>
      </c>
      <c r="I159" s="10"/>
      <c r="J159" s="19"/>
      <c r="K159" s="19"/>
      <c r="L159" s="19"/>
      <c r="M159" s="10"/>
      <c r="N159" s="19"/>
      <c r="O159" s="19"/>
      <c r="P159" s="19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</row>
    <row r="160" spans="1:29" ht="63.75">
      <c r="A160" s="115"/>
      <c r="B160" s="118"/>
      <c r="C160" s="115"/>
      <c r="D160" s="115"/>
      <c r="E160" s="121"/>
      <c r="F160" s="4" t="s">
        <v>19</v>
      </c>
      <c r="G160" s="10">
        <f t="shared" si="154"/>
        <v>3043552</v>
      </c>
      <c r="H160" s="10">
        <v>3043552</v>
      </c>
      <c r="I160" s="10"/>
      <c r="J160" s="19"/>
      <c r="K160" s="19"/>
      <c r="L160" s="19"/>
      <c r="M160" s="10"/>
      <c r="N160" s="19"/>
      <c r="O160" s="19"/>
      <c r="P160" s="19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</row>
    <row r="161" spans="1:28" ht="38.25">
      <c r="A161" s="113"/>
      <c r="B161" s="116" t="s">
        <v>71</v>
      </c>
      <c r="C161" s="113">
        <v>2014</v>
      </c>
      <c r="D161" s="113">
        <v>2022</v>
      </c>
      <c r="E161" s="119" t="s">
        <v>16</v>
      </c>
      <c r="F161" s="4" t="s">
        <v>17</v>
      </c>
      <c r="G161" s="10">
        <f t="shared" si="154"/>
        <v>2138558.4</v>
      </c>
      <c r="H161" s="10">
        <f>H162+H163</f>
        <v>0</v>
      </c>
      <c r="I161" s="10">
        <f t="shared" ref="I161:M161" si="163">I162+I163</f>
        <v>2138558.4</v>
      </c>
      <c r="J161" s="19">
        <f t="shared" si="163"/>
        <v>0</v>
      </c>
      <c r="K161" s="19">
        <f t="shared" si="163"/>
        <v>0</v>
      </c>
      <c r="L161" s="19">
        <f t="shared" si="163"/>
        <v>0</v>
      </c>
      <c r="M161" s="10">
        <f t="shared" si="163"/>
        <v>0</v>
      </c>
      <c r="N161" s="19">
        <f t="shared" ref="N161:P161" si="164">N162+N163</f>
        <v>0</v>
      </c>
      <c r="O161" s="19">
        <f t="shared" si="164"/>
        <v>0</v>
      </c>
      <c r="P161" s="19">
        <f t="shared" si="164"/>
        <v>0</v>
      </c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</row>
    <row r="162" spans="1:28" ht="102">
      <c r="A162" s="114"/>
      <c r="B162" s="117"/>
      <c r="C162" s="114"/>
      <c r="D162" s="114"/>
      <c r="E162" s="120"/>
      <c r="F162" s="4" t="s">
        <v>18</v>
      </c>
      <c r="G162" s="10">
        <f t="shared" si="154"/>
        <v>85542.34</v>
      </c>
      <c r="H162" s="10"/>
      <c r="I162" s="10">
        <v>85542.34</v>
      </c>
      <c r="J162" s="19"/>
      <c r="K162" s="19"/>
      <c r="L162" s="19"/>
      <c r="M162" s="10"/>
      <c r="N162" s="19"/>
      <c r="O162" s="19"/>
      <c r="P162" s="19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</row>
    <row r="163" spans="1:28" ht="63.75">
      <c r="A163" s="115"/>
      <c r="B163" s="118"/>
      <c r="C163" s="115"/>
      <c r="D163" s="115"/>
      <c r="E163" s="121"/>
      <c r="F163" s="4" t="s">
        <v>19</v>
      </c>
      <c r="G163" s="10">
        <f t="shared" si="154"/>
        <v>2053016.06</v>
      </c>
      <c r="H163" s="10"/>
      <c r="I163" s="10">
        <v>2053016.06</v>
      </c>
      <c r="J163" s="19"/>
      <c r="K163" s="19"/>
      <c r="L163" s="19"/>
      <c r="M163" s="10"/>
      <c r="N163" s="19"/>
      <c r="O163" s="19"/>
      <c r="P163" s="19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</row>
    <row r="164" spans="1:28" ht="38.25">
      <c r="A164" s="113"/>
      <c r="B164" s="116" t="s">
        <v>84</v>
      </c>
      <c r="C164" s="113">
        <v>2014</v>
      </c>
      <c r="D164" s="113">
        <v>2022</v>
      </c>
      <c r="E164" s="119" t="s">
        <v>16</v>
      </c>
      <c r="F164" s="4" t="s">
        <v>17</v>
      </c>
      <c r="G164" s="10">
        <f t="shared" si="154"/>
        <v>76310.600000000006</v>
      </c>
      <c r="H164" s="10">
        <f>H165+H166</f>
        <v>0</v>
      </c>
      <c r="I164" s="10">
        <f t="shared" ref="I164:M164" si="165">I165+I166</f>
        <v>0</v>
      </c>
      <c r="J164" s="19">
        <f t="shared" si="165"/>
        <v>76310.600000000006</v>
      </c>
      <c r="K164" s="19">
        <f t="shared" si="165"/>
        <v>0</v>
      </c>
      <c r="L164" s="19">
        <f t="shared" si="165"/>
        <v>0</v>
      </c>
      <c r="M164" s="10">
        <f t="shared" si="165"/>
        <v>0</v>
      </c>
      <c r="N164" s="19">
        <f t="shared" ref="N164:P164" si="166">N165+N166</f>
        <v>0</v>
      </c>
      <c r="O164" s="19">
        <f t="shared" si="166"/>
        <v>0</v>
      </c>
      <c r="P164" s="19">
        <f t="shared" si="166"/>
        <v>0</v>
      </c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</row>
    <row r="165" spans="1:28" ht="102">
      <c r="A165" s="114"/>
      <c r="B165" s="117"/>
      <c r="C165" s="114"/>
      <c r="D165" s="114"/>
      <c r="E165" s="120"/>
      <c r="F165" s="4" t="s">
        <v>18</v>
      </c>
      <c r="G165" s="10">
        <f t="shared" si="154"/>
        <v>76310.600000000006</v>
      </c>
      <c r="H165" s="10"/>
      <c r="I165" s="10"/>
      <c r="J165" s="19">
        <v>76310.600000000006</v>
      </c>
      <c r="K165" s="19"/>
      <c r="L165" s="19"/>
      <c r="M165" s="10"/>
      <c r="N165" s="19"/>
      <c r="O165" s="19"/>
      <c r="P165" s="19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</row>
    <row r="166" spans="1:28" ht="63.75">
      <c r="A166" s="115"/>
      <c r="B166" s="118"/>
      <c r="C166" s="115"/>
      <c r="D166" s="115"/>
      <c r="E166" s="121"/>
      <c r="F166" s="4" t="s">
        <v>19</v>
      </c>
      <c r="G166" s="10">
        <f t="shared" si="154"/>
        <v>0</v>
      </c>
      <c r="H166" s="10"/>
      <c r="I166" s="10"/>
      <c r="J166" s="19"/>
      <c r="K166" s="19"/>
      <c r="L166" s="19"/>
      <c r="M166" s="10"/>
      <c r="N166" s="19"/>
      <c r="O166" s="19"/>
      <c r="P166" s="19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</row>
    <row r="167" spans="1:28" ht="38.25">
      <c r="A167" s="113"/>
      <c r="B167" s="116" t="s">
        <v>72</v>
      </c>
      <c r="C167" s="113">
        <v>2014</v>
      </c>
      <c r="D167" s="113">
        <v>2022</v>
      </c>
      <c r="E167" s="119" t="s">
        <v>16</v>
      </c>
      <c r="F167" s="4" t="s">
        <v>17</v>
      </c>
      <c r="G167" s="10">
        <f t="shared" si="154"/>
        <v>0</v>
      </c>
      <c r="H167" s="10">
        <f>H168+H169</f>
        <v>0</v>
      </c>
      <c r="I167" s="10">
        <f t="shared" ref="I167:M167" si="167">I168+I169</f>
        <v>0</v>
      </c>
      <c r="J167" s="19">
        <f t="shared" si="167"/>
        <v>0</v>
      </c>
      <c r="K167" s="19">
        <f t="shared" si="167"/>
        <v>0</v>
      </c>
      <c r="L167" s="19">
        <f t="shared" si="167"/>
        <v>0</v>
      </c>
      <c r="M167" s="10">
        <f t="shared" si="167"/>
        <v>0</v>
      </c>
      <c r="N167" s="19">
        <f t="shared" ref="N167:P167" si="168">N168+N169</f>
        <v>0</v>
      </c>
      <c r="O167" s="19">
        <f t="shared" si="168"/>
        <v>0</v>
      </c>
      <c r="P167" s="19">
        <f t="shared" si="168"/>
        <v>0</v>
      </c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</row>
    <row r="168" spans="1:28" ht="102">
      <c r="A168" s="114"/>
      <c r="B168" s="117"/>
      <c r="C168" s="114"/>
      <c r="D168" s="114"/>
      <c r="E168" s="120"/>
      <c r="F168" s="4" t="s">
        <v>18</v>
      </c>
      <c r="G168" s="10">
        <f t="shared" si="154"/>
        <v>0</v>
      </c>
      <c r="H168" s="10"/>
      <c r="I168" s="10"/>
      <c r="J168" s="19"/>
      <c r="K168" s="19"/>
      <c r="L168" s="19"/>
      <c r="M168" s="10"/>
      <c r="N168" s="19"/>
      <c r="O168" s="19"/>
      <c r="P168" s="19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</row>
    <row r="169" spans="1:28" ht="63.75">
      <c r="A169" s="115"/>
      <c r="B169" s="118"/>
      <c r="C169" s="115"/>
      <c r="D169" s="115"/>
      <c r="E169" s="121"/>
      <c r="F169" s="4" t="s">
        <v>19</v>
      </c>
      <c r="G169" s="10">
        <f t="shared" si="154"/>
        <v>0</v>
      </c>
      <c r="H169" s="10"/>
      <c r="I169" s="10"/>
      <c r="J169" s="19"/>
      <c r="K169" s="19"/>
      <c r="L169" s="19"/>
      <c r="M169" s="10"/>
      <c r="N169" s="19"/>
      <c r="O169" s="19"/>
      <c r="P169" s="19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</row>
    <row r="170" spans="1:28" ht="38.25">
      <c r="A170" s="113"/>
      <c r="B170" s="116" t="s">
        <v>73</v>
      </c>
      <c r="C170" s="113">
        <v>2014</v>
      </c>
      <c r="D170" s="113">
        <v>2022</v>
      </c>
      <c r="E170" s="119" t="s">
        <v>16</v>
      </c>
      <c r="F170" s="4" t="s">
        <v>17</v>
      </c>
      <c r="G170" s="10">
        <f t="shared" si="154"/>
        <v>0</v>
      </c>
      <c r="H170" s="10">
        <f>H171+H172</f>
        <v>0</v>
      </c>
      <c r="I170" s="10">
        <f t="shared" ref="I170:M170" si="169">I171+I172</f>
        <v>0</v>
      </c>
      <c r="J170" s="19">
        <f t="shared" si="169"/>
        <v>0</v>
      </c>
      <c r="K170" s="19">
        <f t="shared" si="169"/>
        <v>0</v>
      </c>
      <c r="L170" s="19">
        <f t="shared" si="169"/>
        <v>0</v>
      </c>
      <c r="M170" s="10">
        <f t="shared" si="169"/>
        <v>0</v>
      </c>
      <c r="N170" s="19">
        <f t="shared" ref="N170:P170" si="170">N171+N172</f>
        <v>0</v>
      </c>
      <c r="O170" s="19">
        <f t="shared" si="170"/>
        <v>0</v>
      </c>
      <c r="P170" s="19">
        <f t="shared" si="170"/>
        <v>0</v>
      </c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</row>
    <row r="171" spans="1:28" ht="102">
      <c r="A171" s="114"/>
      <c r="B171" s="117"/>
      <c r="C171" s="114"/>
      <c r="D171" s="114"/>
      <c r="E171" s="120"/>
      <c r="F171" s="4" t="s">
        <v>18</v>
      </c>
      <c r="G171" s="10">
        <f t="shared" si="154"/>
        <v>0</v>
      </c>
      <c r="H171" s="10"/>
      <c r="I171" s="10"/>
      <c r="J171" s="19"/>
      <c r="K171" s="19"/>
      <c r="L171" s="19"/>
      <c r="M171" s="10"/>
      <c r="N171" s="19"/>
      <c r="O171" s="19"/>
      <c r="P171" s="19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</row>
    <row r="172" spans="1:28" ht="63.75">
      <c r="A172" s="115"/>
      <c r="B172" s="118"/>
      <c r="C172" s="115"/>
      <c r="D172" s="115"/>
      <c r="E172" s="121"/>
      <c r="F172" s="4" t="s">
        <v>19</v>
      </c>
      <c r="G172" s="10">
        <f t="shared" si="154"/>
        <v>0</v>
      </c>
      <c r="H172" s="10"/>
      <c r="I172" s="10"/>
      <c r="J172" s="19"/>
      <c r="K172" s="19"/>
      <c r="L172" s="19"/>
      <c r="M172" s="10"/>
      <c r="N172" s="19"/>
      <c r="O172" s="19"/>
      <c r="P172" s="19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</row>
    <row r="173" spans="1:28" ht="38.25">
      <c r="A173" s="113"/>
      <c r="B173" s="119" t="s">
        <v>74</v>
      </c>
      <c r="C173" s="113">
        <v>2014</v>
      </c>
      <c r="D173" s="113">
        <v>2022</v>
      </c>
      <c r="E173" s="119" t="s">
        <v>16</v>
      </c>
      <c r="F173" s="4" t="s">
        <v>17</v>
      </c>
      <c r="G173" s="10">
        <f t="shared" si="154"/>
        <v>0</v>
      </c>
      <c r="H173" s="10">
        <f>H174+H175</f>
        <v>0</v>
      </c>
      <c r="I173" s="10">
        <f t="shared" ref="I173:M173" si="171">I174+I175</f>
        <v>0</v>
      </c>
      <c r="J173" s="19">
        <f t="shared" si="171"/>
        <v>0</v>
      </c>
      <c r="K173" s="19">
        <f t="shared" si="171"/>
        <v>0</v>
      </c>
      <c r="L173" s="19">
        <f t="shared" si="171"/>
        <v>0</v>
      </c>
      <c r="M173" s="10">
        <f t="shared" si="171"/>
        <v>0</v>
      </c>
      <c r="N173" s="19">
        <f t="shared" ref="N173:P173" si="172">N174+N175</f>
        <v>0</v>
      </c>
      <c r="O173" s="19">
        <f t="shared" si="172"/>
        <v>0</v>
      </c>
      <c r="P173" s="19">
        <f t="shared" si="172"/>
        <v>0</v>
      </c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</row>
    <row r="174" spans="1:28" ht="102">
      <c r="A174" s="114"/>
      <c r="B174" s="149"/>
      <c r="C174" s="114"/>
      <c r="D174" s="114"/>
      <c r="E174" s="120"/>
      <c r="F174" s="4" t="s">
        <v>18</v>
      </c>
      <c r="G174" s="10">
        <f t="shared" si="154"/>
        <v>0</v>
      </c>
      <c r="H174" s="10"/>
      <c r="I174" s="10"/>
      <c r="J174" s="19"/>
      <c r="K174" s="19"/>
      <c r="L174" s="19"/>
      <c r="M174" s="10"/>
      <c r="N174" s="19"/>
      <c r="O174" s="19"/>
      <c r="P174" s="19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</row>
    <row r="175" spans="1:28" ht="63.75">
      <c r="A175" s="115"/>
      <c r="B175" s="150"/>
      <c r="C175" s="115"/>
      <c r="D175" s="115"/>
      <c r="E175" s="121"/>
      <c r="F175" s="4" t="s">
        <v>19</v>
      </c>
      <c r="G175" s="10">
        <f t="shared" si="154"/>
        <v>0</v>
      </c>
      <c r="H175" s="10"/>
      <c r="I175" s="10"/>
      <c r="J175" s="19"/>
      <c r="K175" s="19"/>
      <c r="L175" s="19"/>
      <c r="M175" s="10"/>
      <c r="N175" s="19"/>
      <c r="O175" s="19"/>
      <c r="P175" s="19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</row>
    <row r="176" spans="1:28" ht="38.25">
      <c r="A176" s="113"/>
      <c r="B176" s="116" t="s">
        <v>75</v>
      </c>
      <c r="C176" s="113">
        <v>2014</v>
      </c>
      <c r="D176" s="113">
        <v>2022</v>
      </c>
      <c r="E176" s="119" t="s">
        <v>16</v>
      </c>
      <c r="F176" s="4" t="s">
        <v>17</v>
      </c>
      <c r="G176" s="10">
        <f t="shared" si="154"/>
        <v>0</v>
      </c>
      <c r="H176" s="10">
        <f>H177+H178</f>
        <v>0</v>
      </c>
      <c r="I176" s="10">
        <f t="shared" ref="I176:M176" si="173">I177+I178</f>
        <v>0</v>
      </c>
      <c r="J176" s="19">
        <f t="shared" si="173"/>
        <v>0</v>
      </c>
      <c r="K176" s="19">
        <f t="shared" si="173"/>
        <v>0</v>
      </c>
      <c r="L176" s="19">
        <f t="shared" si="173"/>
        <v>0</v>
      </c>
      <c r="M176" s="10">
        <f t="shared" si="173"/>
        <v>0</v>
      </c>
      <c r="N176" s="19">
        <f t="shared" ref="N176:P176" si="174">N177+N178</f>
        <v>0</v>
      </c>
      <c r="O176" s="19">
        <f t="shared" si="174"/>
        <v>0</v>
      </c>
      <c r="P176" s="19">
        <f t="shared" si="174"/>
        <v>0</v>
      </c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</row>
    <row r="177" spans="1:29" ht="15" customHeight="1">
      <c r="A177" s="114"/>
      <c r="B177" s="117"/>
      <c r="C177" s="114"/>
      <c r="D177" s="114"/>
      <c r="E177" s="120"/>
      <c r="F177" s="4" t="s">
        <v>18</v>
      </c>
      <c r="G177" s="10">
        <f t="shared" si="154"/>
        <v>0</v>
      </c>
      <c r="H177" s="10"/>
      <c r="I177" s="10"/>
      <c r="J177" s="19"/>
      <c r="K177" s="19"/>
      <c r="L177" s="19"/>
      <c r="M177" s="10"/>
      <c r="N177" s="19"/>
      <c r="O177" s="19"/>
      <c r="P177" s="19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</row>
    <row r="178" spans="1:29" ht="63.75" hidden="1">
      <c r="A178" s="115"/>
      <c r="B178" s="118"/>
      <c r="C178" s="115"/>
      <c r="D178" s="115"/>
      <c r="E178" s="121"/>
      <c r="F178" s="4" t="s">
        <v>19</v>
      </c>
      <c r="G178" s="10">
        <f t="shared" si="154"/>
        <v>0</v>
      </c>
      <c r="H178" s="10"/>
      <c r="I178" s="10"/>
      <c r="J178" s="19"/>
      <c r="K178" s="19"/>
      <c r="L178" s="19"/>
      <c r="M178" s="10"/>
      <c r="N178" s="19"/>
      <c r="O178" s="19"/>
      <c r="P178" s="19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</row>
    <row r="179" spans="1:29" ht="38.25">
      <c r="A179" s="113"/>
      <c r="B179" s="116" t="s">
        <v>76</v>
      </c>
      <c r="C179" s="113">
        <v>2014</v>
      </c>
      <c r="D179" s="113">
        <v>2022</v>
      </c>
      <c r="E179" s="119" t="s">
        <v>16</v>
      </c>
      <c r="F179" s="4" t="s">
        <v>17</v>
      </c>
      <c r="G179" s="10">
        <f t="shared" si="154"/>
        <v>0</v>
      </c>
      <c r="H179" s="10">
        <f>H180+H181</f>
        <v>0</v>
      </c>
      <c r="I179" s="10">
        <f t="shared" ref="I179:M179" si="175">I180+I181</f>
        <v>0</v>
      </c>
      <c r="J179" s="19">
        <f t="shared" si="175"/>
        <v>0</v>
      </c>
      <c r="K179" s="19">
        <f t="shared" si="175"/>
        <v>0</v>
      </c>
      <c r="L179" s="19">
        <f t="shared" si="175"/>
        <v>0</v>
      </c>
      <c r="M179" s="10">
        <f t="shared" si="175"/>
        <v>0</v>
      </c>
      <c r="N179" s="19">
        <f t="shared" ref="N179:P179" si="176">N180+N181</f>
        <v>0</v>
      </c>
      <c r="O179" s="19">
        <f t="shared" si="176"/>
        <v>0</v>
      </c>
      <c r="P179" s="19">
        <f t="shared" si="176"/>
        <v>0</v>
      </c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</row>
    <row r="180" spans="1:29" ht="23.25" customHeight="1">
      <c r="A180" s="114"/>
      <c r="B180" s="117"/>
      <c r="C180" s="114"/>
      <c r="D180" s="114"/>
      <c r="E180" s="120"/>
      <c r="F180" s="4" t="s">
        <v>18</v>
      </c>
      <c r="G180" s="10">
        <f t="shared" si="154"/>
        <v>0</v>
      </c>
      <c r="H180" s="10"/>
      <c r="I180" s="10"/>
      <c r="J180" s="19"/>
      <c r="K180" s="19"/>
      <c r="L180" s="19"/>
      <c r="M180" s="10"/>
      <c r="N180" s="19"/>
      <c r="O180" s="19"/>
      <c r="P180" s="19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</row>
    <row r="181" spans="1:29" ht="63.75" hidden="1">
      <c r="A181" s="115"/>
      <c r="B181" s="118"/>
      <c r="C181" s="115"/>
      <c r="D181" s="115"/>
      <c r="E181" s="121"/>
      <c r="F181" s="4" t="s">
        <v>19</v>
      </c>
      <c r="G181" s="10">
        <f t="shared" si="154"/>
        <v>0</v>
      </c>
      <c r="H181" s="10"/>
      <c r="I181" s="10"/>
      <c r="J181" s="19"/>
      <c r="K181" s="19"/>
      <c r="L181" s="19"/>
      <c r="M181" s="10"/>
      <c r="N181" s="19"/>
      <c r="O181" s="19"/>
      <c r="P181" s="19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</row>
    <row r="182" spans="1:29" ht="38.25">
      <c r="A182" s="113"/>
      <c r="B182" s="116" t="s">
        <v>77</v>
      </c>
      <c r="C182" s="113">
        <v>2014</v>
      </c>
      <c r="D182" s="113">
        <v>2022</v>
      </c>
      <c r="E182" s="119" t="s">
        <v>16</v>
      </c>
      <c r="F182" s="4" t="s">
        <v>17</v>
      </c>
      <c r="G182" s="10">
        <f t="shared" si="154"/>
        <v>0</v>
      </c>
      <c r="H182" s="10">
        <f>H183+H184</f>
        <v>0</v>
      </c>
      <c r="I182" s="10">
        <f t="shared" ref="I182:M182" si="177">I183+I184</f>
        <v>0</v>
      </c>
      <c r="J182" s="19">
        <f t="shared" si="177"/>
        <v>0</v>
      </c>
      <c r="K182" s="19">
        <f t="shared" si="177"/>
        <v>0</v>
      </c>
      <c r="L182" s="19">
        <f t="shared" si="177"/>
        <v>0</v>
      </c>
      <c r="M182" s="10">
        <f t="shared" si="177"/>
        <v>0</v>
      </c>
      <c r="N182" s="19">
        <f t="shared" ref="N182:P182" si="178">N183+N184</f>
        <v>0</v>
      </c>
      <c r="O182" s="19">
        <f t="shared" si="178"/>
        <v>0</v>
      </c>
      <c r="P182" s="19">
        <f t="shared" si="178"/>
        <v>0</v>
      </c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</row>
    <row r="183" spans="1:29" ht="17.25" customHeight="1">
      <c r="A183" s="114"/>
      <c r="B183" s="117"/>
      <c r="C183" s="114"/>
      <c r="D183" s="114"/>
      <c r="E183" s="120"/>
      <c r="F183" s="4" t="s">
        <v>18</v>
      </c>
      <c r="G183" s="10">
        <f t="shared" si="154"/>
        <v>0</v>
      </c>
      <c r="H183" s="10"/>
      <c r="I183" s="10"/>
      <c r="J183" s="19"/>
      <c r="K183" s="19"/>
      <c r="L183" s="19"/>
      <c r="M183" s="10"/>
      <c r="N183" s="19"/>
      <c r="O183" s="19"/>
      <c r="P183" s="19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</row>
    <row r="184" spans="1:29" ht="63.75" hidden="1">
      <c r="A184" s="115"/>
      <c r="B184" s="118"/>
      <c r="C184" s="115"/>
      <c r="D184" s="115"/>
      <c r="E184" s="121"/>
      <c r="F184" s="4" t="s">
        <v>19</v>
      </c>
      <c r="G184" s="10">
        <f t="shared" si="154"/>
        <v>0</v>
      </c>
      <c r="H184" s="10"/>
      <c r="I184" s="10"/>
      <c r="J184" s="19"/>
      <c r="K184" s="19"/>
      <c r="L184" s="19"/>
      <c r="M184" s="10"/>
      <c r="N184" s="19"/>
      <c r="O184" s="19"/>
      <c r="P184" s="19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</row>
    <row r="185" spans="1:29" ht="38.25">
      <c r="A185" s="113"/>
      <c r="B185" s="116" t="s">
        <v>135</v>
      </c>
      <c r="C185" s="113">
        <v>2014</v>
      </c>
      <c r="D185" s="113">
        <v>2022</v>
      </c>
      <c r="E185" s="119" t="s">
        <v>16</v>
      </c>
      <c r="F185" s="27" t="s">
        <v>17</v>
      </c>
      <c r="G185" s="10">
        <f>G188</f>
        <v>30308131.729999997</v>
      </c>
      <c r="H185" s="10">
        <f t="shared" ref="H185:M185" si="179">H188</f>
        <v>3002070.06</v>
      </c>
      <c r="I185" s="10">
        <f t="shared" si="179"/>
        <v>3681018.3600000003</v>
      </c>
      <c r="J185" s="19">
        <f t="shared" si="179"/>
        <v>2841286.31</v>
      </c>
      <c r="K185" s="19">
        <f t="shared" si="179"/>
        <v>3622631</v>
      </c>
      <c r="L185" s="19">
        <f t="shared" si="179"/>
        <v>3085694</v>
      </c>
      <c r="M185" s="10">
        <f t="shared" si="179"/>
        <v>3198350</v>
      </c>
      <c r="N185" s="19">
        <f t="shared" ref="N185:P185" si="180">N188</f>
        <v>3625694</v>
      </c>
      <c r="O185" s="19">
        <f t="shared" si="180"/>
        <v>3625694</v>
      </c>
      <c r="P185" s="19">
        <f t="shared" si="180"/>
        <v>3625694</v>
      </c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13"/>
    </row>
    <row r="186" spans="1:29" ht="102">
      <c r="A186" s="114"/>
      <c r="B186" s="117"/>
      <c r="C186" s="114"/>
      <c r="D186" s="114"/>
      <c r="E186" s="120"/>
      <c r="F186" s="4" t="s">
        <v>18</v>
      </c>
      <c r="G186" s="10">
        <f>G189</f>
        <v>30308131.729999997</v>
      </c>
      <c r="H186" s="10">
        <f t="shared" ref="H186:M186" si="181">H189</f>
        <v>3002070.06</v>
      </c>
      <c r="I186" s="10">
        <f t="shared" si="181"/>
        <v>3681018.3600000003</v>
      </c>
      <c r="J186" s="19">
        <f t="shared" si="181"/>
        <v>2841286.31</v>
      </c>
      <c r="K186" s="19">
        <f t="shared" si="181"/>
        <v>3622631</v>
      </c>
      <c r="L186" s="19">
        <f t="shared" si="181"/>
        <v>3085694</v>
      </c>
      <c r="M186" s="10">
        <f t="shared" si="181"/>
        <v>3198350</v>
      </c>
      <c r="N186" s="19">
        <f t="shared" ref="N186:P186" si="182">N189</f>
        <v>3625694</v>
      </c>
      <c r="O186" s="19">
        <f t="shared" si="182"/>
        <v>3625694</v>
      </c>
      <c r="P186" s="19">
        <f t="shared" si="182"/>
        <v>3625694</v>
      </c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</row>
    <row r="187" spans="1:29" ht="63.75">
      <c r="A187" s="115"/>
      <c r="B187" s="118"/>
      <c r="C187" s="115"/>
      <c r="D187" s="115"/>
      <c r="E187" s="121"/>
      <c r="F187" s="4" t="s">
        <v>19</v>
      </c>
      <c r="G187" s="10">
        <f>G190</f>
        <v>0</v>
      </c>
      <c r="H187" s="10">
        <f t="shared" ref="H187:M187" si="183">H190</f>
        <v>0</v>
      </c>
      <c r="I187" s="10">
        <f t="shared" si="183"/>
        <v>0</v>
      </c>
      <c r="J187" s="19">
        <f t="shared" si="183"/>
        <v>0</v>
      </c>
      <c r="K187" s="19">
        <f t="shared" si="183"/>
        <v>0</v>
      </c>
      <c r="L187" s="19">
        <f t="shared" si="183"/>
        <v>0</v>
      </c>
      <c r="M187" s="10">
        <f t="shared" si="183"/>
        <v>0</v>
      </c>
      <c r="N187" s="19">
        <f t="shared" ref="N187:P187" si="184">N190</f>
        <v>0</v>
      </c>
      <c r="O187" s="19">
        <f t="shared" si="184"/>
        <v>0</v>
      </c>
      <c r="P187" s="19">
        <f t="shared" si="184"/>
        <v>0</v>
      </c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</row>
    <row r="188" spans="1:29" ht="38.25">
      <c r="A188" s="113"/>
      <c r="B188" s="116" t="s">
        <v>78</v>
      </c>
      <c r="C188" s="113">
        <v>2014</v>
      </c>
      <c r="D188" s="113">
        <v>2022</v>
      </c>
      <c r="E188" s="119" t="s">
        <v>16</v>
      </c>
      <c r="F188" s="27" t="s">
        <v>17</v>
      </c>
      <c r="G188" s="10">
        <f>G191+G194+G197+G200+G206+G203</f>
        <v>30308131.729999997</v>
      </c>
      <c r="H188" s="10">
        <f t="shared" ref="H188:I190" si="185">H191+H194+H197+H200+H206</f>
        <v>3002070.06</v>
      </c>
      <c r="I188" s="10">
        <f t="shared" si="185"/>
        <v>3681018.3600000003</v>
      </c>
      <c r="J188" s="19">
        <f t="shared" ref="J188:P189" si="186">J191+J194+J197+J200+J206+J203</f>
        <v>2841286.31</v>
      </c>
      <c r="K188" s="19">
        <f t="shared" si="186"/>
        <v>3622631</v>
      </c>
      <c r="L188" s="19">
        <f t="shared" si="186"/>
        <v>3085694</v>
      </c>
      <c r="M188" s="19">
        <f t="shared" si="186"/>
        <v>3198350</v>
      </c>
      <c r="N188" s="19">
        <f t="shared" si="186"/>
        <v>3625694</v>
      </c>
      <c r="O188" s="19">
        <f t="shared" si="186"/>
        <v>3625694</v>
      </c>
      <c r="P188" s="19">
        <f t="shared" si="186"/>
        <v>3625694</v>
      </c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</row>
    <row r="189" spans="1:29" ht="102">
      <c r="A189" s="114"/>
      <c r="B189" s="117"/>
      <c r="C189" s="114"/>
      <c r="D189" s="114"/>
      <c r="E189" s="120"/>
      <c r="F189" s="4" t="s">
        <v>18</v>
      </c>
      <c r="G189" s="10">
        <f>G192+G195+G198+G201+G207+G204</f>
        <v>30308131.729999997</v>
      </c>
      <c r="H189" s="10">
        <f t="shared" si="185"/>
        <v>3002070.06</v>
      </c>
      <c r="I189" s="10">
        <f t="shared" si="185"/>
        <v>3681018.3600000003</v>
      </c>
      <c r="J189" s="19">
        <f t="shared" si="186"/>
        <v>2841286.31</v>
      </c>
      <c r="K189" s="19">
        <f t="shared" si="186"/>
        <v>3622631</v>
      </c>
      <c r="L189" s="19">
        <f t="shared" si="186"/>
        <v>3085694</v>
      </c>
      <c r="M189" s="19">
        <f t="shared" si="186"/>
        <v>3198350</v>
      </c>
      <c r="N189" s="19">
        <f t="shared" si="186"/>
        <v>3625694</v>
      </c>
      <c r="O189" s="19">
        <f t="shared" si="186"/>
        <v>3625694</v>
      </c>
      <c r="P189" s="19">
        <f t="shared" si="186"/>
        <v>3625694</v>
      </c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</row>
    <row r="190" spans="1:29" ht="63.75">
      <c r="A190" s="115"/>
      <c r="B190" s="118"/>
      <c r="C190" s="115"/>
      <c r="D190" s="115"/>
      <c r="E190" s="121"/>
      <c r="F190" s="4" t="s">
        <v>19</v>
      </c>
      <c r="G190" s="10">
        <f>G193+G196+G199+G202+G208</f>
        <v>0</v>
      </c>
      <c r="H190" s="10">
        <f t="shared" si="185"/>
        <v>0</v>
      </c>
      <c r="I190" s="10">
        <f t="shared" si="185"/>
        <v>0</v>
      </c>
      <c r="J190" s="19">
        <f>J193+J196+J199+J202+J208</f>
        <v>0</v>
      </c>
      <c r="K190" s="19">
        <f>K193+K196+K199+K202+K208</f>
        <v>0</v>
      </c>
      <c r="L190" s="19">
        <f>L193+L196+L199+L202</f>
        <v>0</v>
      </c>
      <c r="M190" s="10">
        <f>M193+M196+M199+M202+M208</f>
        <v>0</v>
      </c>
      <c r="N190" s="19">
        <f t="shared" ref="N190:P190" si="187">N193+N196+N199+N202</f>
        <v>0</v>
      </c>
      <c r="O190" s="19">
        <f t="shared" si="187"/>
        <v>0</v>
      </c>
      <c r="P190" s="19">
        <f t="shared" si="187"/>
        <v>0</v>
      </c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</row>
    <row r="191" spans="1:29" ht="38.25">
      <c r="A191" s="113"/>
      <c r="B191" s="116" t="s">
        <v>79</v>
      </c>
      <c r="C191" s="113">
        <v>2014</v>
      </c>
      <c r="D191" s="113">
        <v>2022</v>
      </c>
      <c r="E191" s="119" t="s">
        <v>16</v>
      </c>
      <c r="F191" s="4" t="s">
        <v>17</v>
      </c>
      <c r="G191" s="10">
        <f>H191+I191+J191+K191+L191+M191+N191+O191+P191</f>
        <v>15173623.91</v>
      </c>
      <c r="H191" s="10">
        <f>H192+H193</f>
        <v>1528630.1</v>
      </c>
      <c r="I191" s="10">
        <f t="shared" ref="I191:M191" si="188">I192+I193</f>
        <v>1185607.18</v>
      </c>
      <c r="J191" s="19">
        <f t="shared" si="188"/>
        <v>1550145.99</v>
      </c>
      <c r="K191" s="19">
        <f t="shared" si="188"/>
        <v>1818114.64</v>
      </c>
      <c r="L191" s="19">
        <f t="shared" si="188"/>
        <v>1883694</v>
      </c>
      <c r="M191" s="10">
        <f t="shared" si="188"/>
        <v>1556350</v>
      </c>
      <c r="N191" s="19">
        <f t="shared" ref="N191:P191" si="189">N192+N193</f>
        <v>1883694</v>
      </c>
      <c r="O191" s="19">
        <f t="shared" si="189"/>
        <v>1883694</v>
      </c>
      <c r="P191" s="19">
        <f t="shared" si="189"/>
        <v>1883694</v>
      </c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13"/>
    </row>
    <row r="192" spans="1:29" ht="102">
      <c r="A192" s="114"/>
      <c r="B192" s="117"/>
      <c r="C192" s="114"/>
      <c r="D192" s="114"/>
      <c r="E192" s="120"/>
      <c r="F192" s="4" t="s">
        <v>18</v>
      </c>
      <c r="G192" s="10">
        <f>H192+I192+J192+K192+L192+M192+N192+O192+P192</f>
        <v>15173623.91</v>
      </c>
      <c r="H192" s="10">
        <v>1528630.1</v>
      </c>
      <c r="I192" s="10">
        <v>1185607.18</v>
      </c>
      <c r="J192" s="19">
        <v>1550145.99</v>
      </c>
      <c r="K192" s="19">
        <v>1818114.64</v>
      </c>
      <c r="L192" s="19">
        <v>1883694</v>
      </c>
      <c r="M192" s="10">
        <v>1556350</v>
      </c>
      <c r="N192" s="19">
        <v>1883694</v>
      </c>
      <c r="O192" s="19">
        <v>1883694</v>
      </c>
      <c r="P192" s="19">
        <v>1883694</v>
      </c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</row>
    <row r="193" spans="1:29" ht="63.75">
      <c r="A193" s="115"/>
      <c r="B193" s="118"/>
      <c r="C193" s="115"/>
      <c r="D193" s="115"/>
      <c r="E193" s="121"/>
      <c r="F193" s="4" t="s">
        <v>19</v>
      </c>
      <c r="G193" s="10">
        <f t="shared" ref="G193:G199" si="190">H193+I193+J193+K193+L193+M193</f>
        <v>0</v>
      </c>
      <c r="H193" s="10"/>
      <c r="I193" s="10"/>
      <c r="J193" s="19"/>
      <c r="K193" s="19"/>
      <c r="L193" s="19"/>
      <c r="M193" s="10"/>
      <c r="N193" s="19"/>
      <c r="O193" s="19"/>
      <c r="P193" s="19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</row>
    <row r="194" spans="1:29" ht="38.25">
      <c r="A194" s="113"/>
      <c r="B194" s="116" t="s">
        <v>80</v>
      </c>
      <c r="C194" s="113">
        <v>2014</v>
      </c>
      <c r="D194" s="113">
        <v>2022</v>
      </c>
      <c r="E194" s="119" t="s">
        <v>16</v>
      </c>
      <c r="F194" s="4" t="s">
        <v>17</v>
      </c>
      <c r="G194" s="10">
        <f>H194+I194+J194+K194+L194+M194+N194+O194+P194</f>
        <v>467186</v>
      </c>
      <c r="H194" s="10">
        <f>H195+H196</f>
        <v>20000</v>
      </c>
      <c r="I194" s="10">
        <f t="shared" ref="I194:M194" si="191">I195+I196</f>
        <v>99093</v>
      </c>
      <c r="J194" s="19">
        <f t="shared" si="191"/>
        <v>39093</v>
      </c>
      <c r="K194" s="19">
        <f t="shared" si="191"/>
        <v>49000</v>
      </c>
      <c r="L194" s="19">
        <f t="shared" si="191"/>
        <v>52000</v>
      </c>
      <c r="M194" s="10">
        <f t="shared" si="191"/>
        <v>52000</v>
      </c>
      <c r="N194" s="19">
        <f t="shared" ref="N194:P194" si="192">N195+N196</f>
        <v>52000</v>
      </c>
      <c r="O194" s="19">
        <f t="shared" si="192"/>
        <v>52000</v>
      </c>
      <c r="P194" s="19">
        <f t="shared" si="192"/>
        <v>52000</v>
      </c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13"/>
    </row>
    <row r="195" spans="1:29" ht="102">
      <c r="A195" s="114"/>
      <c r="B195" s="117"/>
      <c r="C195" s="114"/>
      <c r="D195" s="114"/>
      <c r="E195" s="120"/>
      <c r="F195" s="4" t="s">
        <v>18</v>
      </c>
      <c r="G195" s="10">
        <f>H195+I195+J195+K195+L195+M195+N195+O195+P195</f>
        <v>467186</v>
      </c>
      <c r="H195" s="10">
        <v>20000</v>
      </c>
      <c r="I195" s="10">
        <v>99093</v>
      </c>
      <c r="J195" s="19">
        <v>39093</v>
      </c>
      <c r="K195" s="19">
        <v>49000</v>
      </c>
      <c r="L195" s="19">
        <v>52000</v>
      </c>
      <c r="M195" s="10">
        <v>52000</v>
      </c>
      <c r="N195" s="19">
        <v>52000</v>
      </c>
      <c r="O195" s="19">
        <v>52000</v>
      </c>
      <c r="P195" s="19">
        <v>52000</v>
      </c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</row>
    <row r="196" spans="1:29" ht="63.75">
      <c r="A196" s="115"/>
      <c r="B196" s="118"/>
      <c r="C196" s="115"/>
      <c r="D196" s="115"/>
      <c r="E196" s="121"/>
      <c r="F196" s="4" t="s">
        <v>19</v>
      </c>
      <c r="G196" s="10">
        <f t="shared" si="190"/>
        <v>0</v>
      </c>
      <c r="H196" s="10"/>
      <c r="I196" s="10"/>
      <c r="J196" s="19"/>
      <c r="K196" s="19"/>
      <c r="L196" s="19"/>
      <c r="M196" s="10"/>
      <c r="N196" s="19"/>
      <c r="O196" s="19"/>
      <c r="P196" s="19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</row>
    <row r="197" spans="1:29" ht="38.25">
      <c r="A197" s="113"/>
      <c r="B197" s="116" t="s">
        <v>81</v>
      </c>
      <c r="C197" s="113">
        <v>2014</v>
      </c>
      <c r="D197" s="113">
        <v>2022</v>
      </c>
      <c r="E197" s="119" t="s">
        <v>16</v>
      </c>
      <c r="F197" s="4" t="s">
        <v>17</v>
      </c>
      <c r="G197" s="10">
        <f>H197+I197+J197+K197+L197+M197+N197+O197+P197</f>
        <v>308074.09999999998</v>
      </c>
      <c r="H197" s="10">
        <f>H198+H199</f>
        <v>33738.74</v>
      </c>
      <c r="I197" s="10">
        <f t="shared" ref="I197:M197" si="193">I198+I199</f>
        <v>17200</v>
      </c>
      <c r="J197" s="19">
        <f t="shared" si="193"/>
        <v>29200</v>
      </c>
      <c r="K197" s="19">
        <f t="shared" si="193"/>
        <v>27935.360000000001</v>
      </c>
      <c r="L197" s="19">
        <f t="shared" si="193"/>
        <v>40000</v>
      </c>
      <c r="M197" s="10">
        <f t="shared" si="193"/>
        <v>40000</v>
      </c>
      <c r="N197" s="19">
        <f t="shared" ref="N197:P197" si="194">N198+N199</f>
        <v>40000</v>
      </c>
      <c r="O197" s="19">
        <f t="shared" si="194"/>
        <v>40000</v>
      </c>
      <c r="P197" s="19">
        <f t="shared" si="194"/>
        <v>40000</v>
      </c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13"/>
    </row>
    <row r="198" spans="1:29" ht="102">
      <c r="A198" s="114"/>
      <c r="B198" s="117"/>
      <c r="C198" s="114"/>
      <c r="D198" s="114"/>
      <c r="E198" s="120"/>
      <c r="F198" s="4" t="s">
        <v>18</v>
      </c>
      <c r="G198" s="10">
        <f>H198+I198+J198+K198+L198+M198+N198+O198+P198</f>
        <v>308074.09999999998</v>
      </c>
      <c r="H198" s="10">
        <v>33738.74</v>
      </c>
      <c r="I198" s="10">
        <v>17200</v>
      </c>
      <c r="J198" s="19">
        <v>29200</v>
      </c>
      <c r="K198" s="19">
        <v>27935.360000000001</v>
      </c>
      <c r="L198" s="19">
        <v>40000</v>
      </c>
      <c r="M198" s="10">
        <v>40000</v>
      </c>
      <c r="N198" s="19">
        <v>40000</v>
      </c>
      <c r="O198" s="19">
        <v>40000</v>
      </c>
      <c r="P198" s="19">
        <v>40000</v>
      </c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</row>
    <row r="199" spans="1:29" ht="63.75">
      <c r="A199" s="115"/>
      <c r="B199" s="118"/>
      <c r="C199" s="115"/>
      <c r="D199" s="115"/>
      <c r="E199" s="121"/>
      <c r="F199" s="4" t="s">
        <v>19</v>
      </c>
      <c r="G199" s="10">
        <f t="shared" si="190"/>
        <v>0</v>
      </c>
      <c r="H199" s="10"/>
      <c r="I199" s="10"/>
      <c r="J199" s="19"/>
      <c r="K199" s="19"/>
      <c r="L199" s="19"/>
      <c r="M199" s="10"/>
      <c r="N199" s="19"/>
      <c r="O199" s="19"/>
      <c r="P199" s="19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</row>
    <row r="200" spans="1:29" ht="38.25">
      <c r="A200" s="113"/>
      <c r="B200" s="116" t="s">
        <v>82</v>
      </c>
      <c r="C200" s="113">
        <v>2014</v>
      </c>
      <c r="D200" s="113">
        <v>2022</v>
      </c>
      <c r="E200" s="119" t="s">
        <v>16</v>
      </c>
      <c r="F200" s="4" t="s">
        <v>17</v>
      </c>
      <c r="G200" s="10">
        <f>H200+I200+J200+L200+M200+K200+N200+O200+P200</f>
        <v>4351675.8900000006</v>
      </c>
      <c r="H200" s="10">
        <f>H201+H202</f>
        <v>1359601.22</v>
      </c>
      <c r="I200" s="10">
        <f t="shared" ref="I200:M200" si="195">I201+I202</f>
        <v>2379118.1800000002</v>
      </c>
      <c r="J200" s="19">
        <f t="shared" si="195"/>
        <v>318455.49</v>
      </c>
      <c r="K200" s="19">
        <f t="shared" si="195"/>
        <v>45501</v>
      </c>
      <c r="L200" s="19">
        <f t="shared" si="195"/>
        <v>49000</v>
      </c>
      <c r="M200" s="10">
        <f t="shared" si="195"/>
        <v>50000</v>
      </c>
      <c r="N200" s="19">
        <f t="shared" ref="N200:P200" si="196">N201+N202</f>
        <v>50000</v>
      </c>
      <c r="O200" s="19">
        <f t="shared" si="196"/>
        <v>50000</v>
      </c>
      <c r="P200" s="19">
        <f t="shared" si="196"/>
        <v>50000</v>
      </c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13"/>
    </row>
    <row r="201" spans="1:29" ht="102">
      <c r="A201" s="114"/>
      <c r="B201" s="117"/>
      <c r="C201" s="114"/>
      <c r="D201" s="114"/>
      <c r="E201" s="120"/>
      <c r="F201" s="4" t="s">
        <v>18</v>
      </c>
      <c r="G201" s="10">
        <f>H201+I201+J201+L201+M201+K201+N201+O201+P201</f>
        <v>4351675.8900000006</v>
      </c>
      <c r="H201" s="10">
        <v>1359601.22</v>
      </c>
      <c r="I201" s="10">
        <v>2379118.1800000002</v>
      </c>
      <c r="J201" s="19">
        <v>318455.49</v>
      </c>
      <c r="K201" s="19">
        <v>45501</v>
      </c>
      <c r="L201" s="19">
        <v>49000</v>
      </c>
      <c r="M201" s="10">
        <v>50000</v>
      </c>
      <c r="N201" s="19">
        <v>50000</v>
      </c>
      <c r="O201" s="19">
        <v>50000</v>
      </c>
      <c r="P201" s="19">
        <v>50000</v>
      </c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</row>
    <row r="202" spans="1:29" ht="63.75">
      <c r="A202" s="115"/>
      <c r="B202" s="118"/>
      <c r="C202" s="115"/>
      <c r="D202" s="115"/>
      <c r="E202" s="121"/>
      <c r="F202" s="4" t="s">
        <v>19</v>
      </c>
      <c r="G202" s="10">
        <f>H202+I202+J202+L202+M202</f>
        <v>0</v>
      </c>
      <c r="H202" s="10"/>
      <c r="I202" s="10"/>
      <c r="J202" s="19">
        <v>0</v>
      </c>
      <c r="K202" s="19"/>
      <c r="L202" s="19"/>
      <c r="M202" s="10"/>
      <c r="N202" s="19"/>
      <c r="O202" s="19"/>
      <c r="P202" s="19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</row>
    <row r="203" spans="1:29" ht="127.5">
      <c r="A203" s="24"/>
      <c r="B203" s="33" t="s">
        <v>100</v>
      </c>
      <c r="C203" s="24"/>
      <c r="D203" s="24"/>
      <c r="E203" s="25" t="s">
        <v>16</v>
      </c>
      <c r="F203" s="4" t="s">
        <v>17</v>
      </c>
      <c r="G203" s="10">
        <f>H203+I203+J203+K203+L203+M203+N203+O203+P203</f>
        <v>9947471.8300000001</v>
      </c>
      <c r="H203" s="10"/>
      <c r="I203" s="10"/>
      <c r="J203" s="22">
        <f>J204+J205</f>
        <v>904391.83</v>
      </c>
      <c r="K203" s="22">
        <f>K204+K205</f>
        <v>1682080</v>
      </c>
      <c r="L203" s="19">
        <f>L204</f>
        <v>1061000</v>
      </c>
      <c r="M203" s="19">
        <f>M204</f>
        <v>1500000</v>
      </c>
      <c r="N203" s="19">
        <f t="shared" ref="N203:P203" si="197">N204</f>
        <v>1600000</v>
      </c>
      <c r="O203" s="19">
        <f t="shared" si="197"/>
        <v>1600000</v>
      </c>
      <c r="P203" s="19">
        <f t="shared" si="197"/>
        <v>1600000</v>
      </c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</row>
    <row r="204" spans="1:29" ht="102">
      <c r="A204" s="24"/>
      <c r="B204" s="26"/>
      <c r="C204" s="24"/>
      <c r="D204" s="24"/>
      <c r="E204" s="25"/>
      <c r="F204" s="4" t="s">
        <v>18</v>
      </c>
      <c r="G204" s="10">
        <f>H204+I204+J204+K204+L204+M204+N204+O204+P204</f>
        <v>9947471.8300000001</v>
      </c>
      <c r="H204" s="10"/>
      <c r="I204" s="10"/>
      <c r="J204" s="19">
        <v>904391.83</v>
      </c>
      <c r="K204" s="19">
        <v>1682080</v>
      </c>
      <c r="L204" s="19">
        <v>1061000</v>
      </c>
      <c r="M204" s="10">
        <v>1500000</v>
      </c>
      <c r="N204" s="19">
        <v>1600000</v>
      </c>
      <c r="O204" s="19">
        <v>1600000</v>
      </c>
      <c r="P204" s="19">
        <v>1600000</v>
      </c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</row>
    <row r="205" spans="1:29" ht="63.75">
      <c r="A205" s="24"/>
      <c r="B205" s="26"/>
      <c r="C205" s="24">
        <v>2014</v>
      </c>
      <c r="D205" s="24">
        <v>2022</v>
      </c>
      <c r="E205" s="25"/>
      <c r="F205" s="4" t="s">
        <v>19</v>
      </c>
      <c r="G205" s="10"/>
      <c r="H205" s="10"/>
      <c r="I205" s="10"/>
      <c r="J205" s="19"/>
      <c r="K205" s="19"/>
      <c r="L205" s="19"/>
      <c r="M205" s="10"/>
      <c r="N205" s="19"/>
      <c r="O205" s="19"/>
      <c r="P205" s="19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</row>
    <row r="206" spans="1:29" ht="46.5" customHeight="1">
      <c r="A206" s="113"/>
      <c r="B206" s="116" t="s">
        <v>83</v>
      </c>
      <c r="C206" s="113">
        <v>2014</v>
      </c>
      <c r="D206" s="113">
        <v>2022</v>
      </c>
      <c r="E206" s="119" t="s">
        <v>16</v>
      </c>
      <c r="F206" s="4" t="s">
        <v>17</v>
      </c>
      <c r="G206" s="10">
        <f>H206+I206+J206+K206+L206+M206</f>
        <v>60100</v>
      </c>
      <c r="H206" s="10">
        <f>H207+H208</f>
        <v>60100</v>
      </c>
      <c r="I206" s="10">
        <f t="shared" ref="I206:M206" si="198">I207+I208</f>
        <v>0</v>
      </c>
      <c r="J206" s="19">
        <f t="shared" si="198"/>
        <v>0</v>
      </c>
      <c r="K206" s="19">
        <f t="shared" si="198"/>
        <v>0</v>
      </c>
      <c r="L206" s="19">
        <f t="shared" si="198"/>
        <v>0</v>
      </c>
      <c r="M206" s="10">
        <f t="shared" si="198"/>
        <v>0</v>
      </c>
      <c r="N206" s="19">
        <f t="shared" ref="N206:P206" si="199">N207+N208</f>
        <v>0</v>
      </c>
      <c r="O206" s="19">
        <f t="shared" si="199"/>
        <v>0</v>
      </c>
      <c r="P206" s="19">
        <f t="shared" si="199"/>
        <v>0</v>
      </c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</row>
    <row r="207" spans="1:29" ht="57" customHeight="1">
      <c r="A207" s="114"/>
      <c r="B207" s="117"/>
      <c r="C207" s="114"/>
      <c r="D207" s="114"/>
      <c r="E207" s="120"/>
      <c r="F207" s="4" t="s">
        <v>18</v>
      </c>
      <c r="G207" s="10">
        <f>H207+I207+J207+K207+L207+M207</f>
        <v>60100</v>
      </c>
      <c r="H207" s="10">
        <v>60100</v>
      </c>
      <c r="I207" s="10"/>
      <c r="J207" s="19"/>
      <c r="K207" s="19"/>
      <c r="L207" s="19"/>
      <c r="M207" s="10"/>
      <c r="N207" s="19"/>
      <c r="O207" s="19"/>
      <c r="P207" s="19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</row>
    <row r="208" spans="1:29" ht="53.25" customHeight="1">
      <c r="A208" s="115"/>
      <c r="B208" s="118"/>
      <c r="C208" s="115"/>
      <c r="D208" s="115"/>
      <c r="E208" s="121"/>
      <c r="F208" s="4" t="s">
        <v>19</v>
      </c>
      <c r="G208" s="10">
        <f>H208+I208+J208+K208+L208+M208</f>
        <v>0</v>
      </c>
      <c r="H208" s="10"/>
      <c r="I208" s="10"/>
      <c r="J208" s="19"/>
      <c r="K208" s="19"/>
      <c r="L208" s="19"/>
      <c r="M208" s="10"/>
      <c r="N208" s="19"/>
      <c r="O208" s="19"/>
      <c r="P208" s="19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</row>
    <row r="209" spans="1:29" s="21" customFormat="1" ht="50.25" customHeight="1">
      <c r="A209" s="101"/>
      <c r="B209" s="110" t="s">
        <v>136</v>
      </c>
      <c r="C209" s="102">
        <v>2014</v>
      </c>
      <c r="D209" s="102">
        <v>2022</v>
      </c>
      <c r="E209" s="105" t="s">
        <v>16</v>
      </c>
      <c r="F209" s="27" t="s">
        <v>17</v>
      </c>
      <c r="G209" s="19"/>
      <c r="H209" s="19"/>
      <c r="I209" s="19"/>
      <c r="J209" s="19"/>
      <c r="K209" s="19">
        <v>30000</v>
      </c>
      <c r="L209" s="19"/>
      <c r="M209" s="19"/>
      <c r="N209" s="19"/>
      <c r="O209" s="19"/>
      <c r="P209" s="19"/>
      <c r="Q209" s="18"/>
      <c r="R209" s="18"/>
      <c r="S209" s="18"/>
      <c r="T209" s="18"/>
      <c r="U209" s="18"/>
      <c r="V209" s="18"/>
      <c r="W209" s="18"/>
      <c r="X209" s="18"/>
      <c r="Y209" s="18"/>
      <c r="Z209" s="18"/>
      <c r="AA209" s="18"/>
      <c r="AB209" s="18"/>
    </row>
    <row r="210" spans="1:29" s="21" customFormat="1" ht="118.5" customHeight="1">
      <c r="A210" s="101"/>
      <c r="B210" s="111"/>
      <c r="C210" s="103"/>
      <c r="D210" s="103"/>
      <c r="E210" s="106"/>
      <c r="F210" s="27" t="s">
        <v>18</v>
      </c>
      <c r="G210" s="19"/>
      <c r="H210" s="19"/>
      <c r="I210" s="19"/>
      <c r="J210" s="19"/>
      <c r="K210" s="19">
        <v>30000</v>
      </c>
      <c r="L210" s="19"/>
      <c r="M210" s="19"/>
      <c r="N210" s="19"/>
      <c r="O210" s="19"/>
      <c r="P210" s="19"/>
      <c r="Q210" s="18"/>
      <c r="R210" s="18"/>
      <c r="S210" s="18"/>
      <c r="T210" s="18"/>
      <c r="U210" s="18"/>
      <c r="V210" s="18"/>
      <c r="W210" s="18"/>
      <c r="X210" s="18"/>
      <c r="Y210" s="18"/>
      <c r="Z210" s="18"/>
      <c r="AA210" s="18"/>
      <c r="AB210" s="18"/>
    </row>
    <row r="211" spans="1:29" s="21" customFormat="1" ht="68.25" customHeight="1">
      <c r="A211" s="101"/>
      <c r="B211" s="112"/>
      <c r="C211" s="104"/>
      <c r="D211" s="104"/>
      <c r="E211" s="107"/>
      <c r="F211" s="27" t="s">
        <v>19</v>
      </c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8"/>
      <c r="R211" s="18"/>
      <c r="S211" s="18"/>
      <c r="T211" s="18"/>
      <c r="U211" s="18"/>
      <c r="V211" s="18"/>
      <c r="W211" s="18"/>
      <c r="X211" s="18"/>
      <c r="Y211" s="18"/>
      <c r="Z211" s="18"/>
      <c r="AA211" s="18"/>
      <c r="AB211" s="18"/>
    </row>
    <row r="212" spans="1:29" s="21" customFormat="1" ht="39.75" customHeight="1">
      <c r="A212" s="101"/>
      <c r="B212" s="108" t="s">
        <v>137</v>
      </c>
      <c r="C212" s="102">
        <v>2014</v>
      </c>
      <c r="D212" s="102">
        <v>2022</v>
      </c>
      <c r="E212" s="105" t="s">
        <v>16</v>
      </c>
      <c r="F212" s="27" t="s">
        <v>17</v>
      </c>
      <c r="G212" s="19"/>
      <c r="H212" s="19"/>
      <c r="I212" s="19"/>
      <c r="J212" s="19"/>
      <c r="K212" s="19">
        <v>30000</v>
      </c>
      <c r="L212" s="19"/>
      <c r="M212" s="19"/>
      <c r="N212" s="19"/>
      <c r="O212" s="19"/>
      <c r="P212" s="19"/>
      <c r="Q212" s="18"/>
      <c r="R212" s="18"/>
      <c r="S212" s="18"/>
      <c r="T212" s="18"/>
      <c r="U212" s="18"/>
      <c r="V212" s="18"/>
      <c r="W212" s="18"/>
      <c r="X212" s="18"/>
      <c r="Y212" s="18"/>
      <c r="Z212" s="18"/>
      <c r="AA212" s="18"/>
      <c r="AB212" s="18"/>
    </row>
    <row r="213" spans="1:29" s="21" customFormat="1" ht="66.75" customHeight="1">
      <c r="A213" s="101"/>
      <c r="B213" s="108"/>
      <c r="C213" s="103"/>
      <c r="D213" s="103"/>
      <c r="E213" s="106"/>
      <c r="F213" s="27" t="s">
        <v>18</v>
      </c>
      <c r="G213" s="19"/>
      <c r="H213" s="19"/>
      <c r="I213" s="19"/>
      <c r="J213" s="19"/>
      <c r="K213" s="19">
        <v>30000</v>
      </c>
      <c r="L213" s="19"/>
      <c r="M213" s="19"/>
      <c r="N213" s="19"/>
      <c r="O213" s="19"/>
      <c r="P213" s="19"/>
      <c r="Q213" s="18"/>
      <c r="R213" s="18"/>
      <c r="S213" s="18"/>
      <c r="T213" s="18"/>
      <c r="U213" s="18"/>
      <c r="V213" s="18"/>
      <c r="W213" s="18"/>
      <c r="X213" s="18"/>
      <c r="Y213" s="18"/>
      <c r="Z213" s="18"/>
      <c r="AA213" s="18"/>
      <c r="AB213" s="18"/>
    </row>
    <row r="214" spans="1:29" s="21" customFormat="1" ht="74.25" customHeight="1">
      <c r="A214" s="101"/>
      <c r="B214" s="109"/>
      <c r="C214" s="104"/>
      <c r="D214" s="104"/>
      <c r="E214" s="107"/>
      <c r="F214" s="27" t="s">
        <v>19</v>
      </c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8"/>
      <c r="R214" s="18"/>
      <c r="S214" s="18"/>
      <c r="T214" s="18"/>
      <c r="U214" s="18"/>
      <c r="V214" s="18"/>
      <c r="W214" s="18"/>
      <c r="X214" s="18"/>
      <c r="Y214" s="18"/>
      <c r="Z214" s="18"/>
      <c r="AA214" s="18"/>
      <c r="AB214" s="18"/>
    </row>
    <row r="215" spans="1:29" s="21" customFormat="1" ht="38.25">
      <c r="A215" s="102"/>
      <c r="B215" s="110" t="s">
        <v>22</v>
      </c>
      <c r="C215" s="102">
        <v>2014</v>
      </c>
      <c r="D215" s="102">
        <v>2022</v>
      </c>
      <c r="E215" s="105" t="s">
        <v>16</v>
      </c>
      <c r="F215" s="27" t="s">
        <v>17</v>
      </c>
      <c r="G215" s="19">
        <f t="shared" ref="G215:M216" si="200">G73+G109+G121+G137+G185</f>
        <v>116131610.56</v>
      </c>
      <c r="H215" s="19">
        <f t="shared" si="200"/>
        <v>32454880.419999998</v>
      </c>
      <c r="I215" s="19">
        <f t="shared" si="200"/>
        <v>29879839.270000003</v>
      </c>
      <c r="J215" s="19">
        <f t="shared" si="200"/>
        <v>23882231.82</v>
      </c>
      <c r="K215" s="19">
        <f t="shared" si="200"/>
        <v>12113633.050000001</v>
      </c>
      <c r="L215" s="19">
        <f t="shared" si="200"/>
        <v>3315594</v>
      </c>
      <c r="M215" s="19">
        <f t="shared" si="200"/>
        <v>3298350</v>
      </c>
      <c r="N215" s="19">
        <f t="shared" ref="N215:P215" si="201">N73+N109+N121+N137+N185</f>
        <v>3735694</v>
      </c>
      <c r="O215" s="19">
        <f t="shared" si="201"/>
        <v>3725694</v>
      </c>
      <c r="P215" s="19">
        <f t="shared" si="201"/>
        <v>3725694</v>
      </c>
      <c r="Q215" s="18" t="s">
        <v>15</v>
      </c>
      <c r="R215" s="18" t="s">
        <v>15</v>
      </c>
      <c r="S215" s="18" t="s">
        <v>15</v>
      </c>
      <c r="T215" s="18" t="s">
        <v>15</v>
      </c>
      <c r="U215" s="18" t="s">
        <v>15</v>
      </c>
      <c r="V215" s="18" t="s">
        <v>15</v>
      </c>
      <c r="W215" s="18" t="s">
        <v>15</v>
      </c>
      <c r="X215" s="18" t="s">
        <v>15</v>
      </c>
      <c r="Y215" s="18" t="s">
        <v>15</v>
      </c>
      <c r="Z215" s="18"/>
      <c r="AA215" s="18"/>
      <c r="AB215" s="18"/>
      <c r="AC215" s="28"/>
    </row>
    <row r="216" spans="1:29" s="21" customFormat="1" ht="102">
      <c r="A216" s="103"/>
      <c r="B216" s="111"/>
      <c r="C216" s="103"/>
      <c r="D216" s="103"/>
      <c r="E216" s="106"/>
      <c r="F216" s="27" t="s">
        <v>18</v>
      </c>
      <c r="G216" s="19">
        <f t="shared" si="200"/>
        <v>45899282.5</v>
      </c>
      <c r="H216" s="19">
        <f t="shared" si="200"/>
        <v>6693619.1899999995</v>
      </c>
      <c r="I216" s="19">
        <f t="shared" si="200"/>
        <v>7815585.4800000004</v>
      </c>
      <c r="J216" s="19">
        <f t="shared" si="200"/>
        <v>8437833.5199999996</v>
      </c>
      <c r="K216" s="19">
        <f t="shared" si="200"/>
        <v>5151218.3100000005</v>
      </c>
      <c r="L216" s="19">
        <f t="shared" si="200"/>
        <v>3315594</v>
      </c>
      <c r="M216" s="19">
        <f t="shared" si="200"/>
        <v>3298350</v>
      </c>
      <c r="N216" s="19">
        <f t="shared" ref="N216:P216" si="202">N74+N110+N122+N138+N186</f>
        <v>3735694</v>
      </c>
      <c r="O216" s="19">
        <f t="shared" si="202"/>
        <v>3725694</v>
      </c>
      <c r="P216" s="19">
        <f t="shared" si="202"/>
        <v>3725694</v>
      </c>
      <c r="Q216" s="18" t="s">
        <v>15</v>
      </c>
      <c r="R216" s="18" t="s">
        <v>15</v>
      </c>
      <c r="S216" s="18" t="s">
        <v>15</v>
      </c>
      <c r="T216" s="18" t="s">
        <v>15</v>
      </c>
      <c r="U216" s="18" t="s">
        <v>15</v>
      </c>
      <c r="V216" s="18" t="s">
        <v>15</v>
      </c>
      <c r="W216" s="18" t="s">
        <v>15</v>
      </c>
      <c r="X216" s="18" t="s">
        <v>15</v>
      </c>
      <c r="Y216" s="18" t="s">
        <v>15</v>
      </c>
      <c r="Z216" s="18"/>
      <c r="AA216" s="18"/>
      <c r="AB216" s="18"/>
    </row>
    <row r="217" spans="1:29" s="21" customFormat="1" ht="123.75" customHeight="1">
      <c r="A217" s="103"/>
      <c r="B217" s="111"/>
      <c r="C217" s="103"/>
      <c r="D217" s="103"/>
      <c r="E217" s="106"/>
      <c r="F217" s="27" t="s">
        <v>98</v>
      </c>
      <c r="G217" s="19">
        <f>G133</f>
        <v>6909247.5700000003</v>
      </c>
      <c r="H217" s="19"/>
      <c r="I217" s="19"/>
      <c r="J217" s="19">
        <f>J133</f>
        <v>3554837.82</v>
      </c>
      <c r="K217" s="19">
        <f>K133</f>
        <v>3354409.75</v>
      </c>
      <c r="L217" s="19"/>
      <c r="M217" s="19"/>
      <c r="N217" s="19"/>
      <c r="O217" s="19"/>
      <c r="P217" s="19"/>
      <c r="Q217" s="18"/>
      <c r="R217" s="18"/>
      <c r="S217" s="18"/>
      <c r="T217" s="18"/>
      <c r="U217" s="18"/>
      <c r="V217" s="18"/>
      <c r="W217" s="18"/>
      <c r="X217" s="18"/>
      <c r="Y217" s="18"/>
      <c r="Z217" s="18"/>
      <c r="AA217" s="18"/>
      <c r="AB217" s="18"/>
    </row>
    <row r="218" spans="1:29" s="21" customFormat="1" ht="63.75">
      <c r="A218" s="104"/>
      <c r="B218" s="112"/>
      <c r="C218" s="104"/>
      <c r="D218" s="104"/>
      <c r="E218" s="107"/>
      <c r="F218" s="27" t="s">
        <v>97</v>
      </c>
      <c r="G218" s="19">
        <f>G75+G111+G123+G139+G187-G217</f>
        <v>63323080.490000002</v>
      </c>
      <c r="H218" s="19">
        <f>H75+H111+H123+H139+H187</f>
        <v>25761261.23</v>
      </c>
      <c r="I218" s="19">
        <f>I75+I111+I123+I139+I187</f>
        <v>22064253.789999999</v>
      </c>
      <c r="J218" s="19">
        <f>J75+J111+J123+J139+J187-J217</f>
        <v>11889560.479999999</v>
      </c>
      <c r="K218" s="19">
        <v>3608004.99</v>
      </c>
      <c r="L218" s="19">
        <f>L75+L111+L123+L139+L187</f>
        <v>0</v>
      </c>
      <c r="M218" s="19">
        <f>M75+M111+M123+M139+M187</f>
        <v>0</v>
      </c>
      <c r="N218" s="19">
        <f t="shared" ref="N218:P218" si="203">N75+N111+N123+N139+N187</f>
        <v>0</v>
      </c>
      <c r="O218" s="19">
        <f t="shared" si="203"/>
        <v>0</v>
      </c>
      <c r="P218" s="19">
        <f t="shared" si="203"/>
        <v>0</v>
      </c>
      <c r="Q218" s="18" t="s">
        <v>15</v>
      </c>
      <c r="R218" s="18" t="s">
        <v>15</v>
      </c>
      <c r="S218" s="18" t="s">
        <v>15</v>
      </c>
      <c r="T218" s="18" t="s">
        <v>15</v>
      </c>
      <c r="U218" s="18" t="s">
        <v>15</v>
      </c>
      <c r="V218" s="18" t="s">
        <v>15</v>
      </c>
      <c r="W218" s="18" t="s">
        <v>15</v>
      </c>
      <c r="X218" s="18" t="s">
        <v>15</v>
      </c>
      <c r="Y218" s="18" t="s">
        <v>15</v>
      </c>
      <c r="Z218" s="18"/>
      <c r="AA218" s="18"/>
      <c r="AB218" s="18"/>
    </row>
    <row r="219" spans="1:29" ht="77.25" customHeight="1">
      <c r="A219" s="154" t="s">
        <v>85</v>
      </c>
      <c r="B219" s="155"/>
      <c r="C219" s="2" t="s">
        <v>15</v>
      </c>
      <c r="D219" s="2" t="s">
        <v>15</v>
      </c>
      <c r="E219" s="11" t="s">
        <v>15</v>
      </c>
      <c r="F219" s="12" t="s">
        <v>15</v>
      </c>
      <c r="G219" s="10" t="s">
        <v>15</v>
      </c>
      <c r="H219" s="10" t="s">
        <v>15</v>
      </c>
      <c r="I219" s="10" t="s">
        <v>15</v>
      </c>
      <c r="J219" s="19" t="s">
        <v>15</v>
      </c>
      <c r="K219" s="19" t="s">
        <v>15</v>
      </c>
      <c r="L219" s="19" t="s">
        <v>15</v>
      </c>
      <c r="M219" s="10" t="s">
        <v>15</v>
      </c>
      <c r="N219" s="19" t="s">
        <v>15</v>
      </c>
      <c r="O219" s="19" t="s">
        <v>15</v>
      </c>
      <c r="P219" s="19" t="s">
        <v>15</v>
      </c>
      <c r="Q219" s="3" t="s">
        <v>15</v>
      </c>
      <c r="R219" s="3" t="s">
        <v>15</v>
      </c>
      <c r="S219" s="3" t="s">
        <v>15</v>
      </c>
      <c r="T219" s="3" t="s">
        <v>15</v>
      </c>
      <c r="U219" s="3" t="s">
        <v>15</v>
      </c>
      <c r="V219" s="3" t="s">
        <v>15</v>
      </c>
      <c r="W219" s="3" t="s">
        <v>15</v>
      </c>
      <c r="X219" s="3" t="s">
        <v>15</v>
      </c>
      <c r="Y219" s="3" t="s">
        <v>15</v>
      </c>
      <c r="Z219" s="3"/>
      <c r="AA219" s="3"/>
      <c r="AB219" s="3"/>
    </row>
    <row r="220" spans="1:29" ht="105" customHeight="1">
      <c r="A220" s="156" t="s">
        <v>86</v>
      </c>
      <c r="B220" s="157"/>
      <c r="C220" s="2" t="s">
        <v>15</v>
      </c>
      <c r="D220" s="2" t="s">
        <v>15</v>
      </c>
      <c r="E220" s="11" t="s">
        <v>15</v>
      </c>
      <c r="F220" s="12" t="s">
        <v>15</v>
      </c>
      <c r="G220" s="10" t="s">
        <v>15</v>
      </c>
      <c r="H220" s="10" t="s">
        <v>15</v>
      </c>
      <c r="I220" s="10" t="s">
        <v>15</v>
      </c>
      <c r="J220" s="19" t="s">
        <v>15</v>
      </c>
      <c r="K220" s="19" t="s">
        <v>15</v>
      </c>
      <c r="L220" s="19" t="s">
        <v>15</v>
      </c>
      <c r="M220" s="10" t="s">
        <v>15</v>
      </c>
      <c r="N220" s="19" t="s">
        <v>15</v>
      </c>
      <c r="O220" s="19" t="s">
        <v>15</v>
      </c>
      <c r="P220" s="19" t="s">
        <v>15</v>
      </c>
      <c r="Q220" s="3" t="s">
        <v>15</v>
      </c>
      <c r="R220" s="3" t="s">
        <v>15</v>
      </c>
      <c r="S220" s="3" t="s">
        <v>15</v>
      </c>
      <c r="T220" s="3" t="s">
        <v>15</v>
      </c>
      <c r="U220" s="3" t="s">
        <v>15</v>
      </c>
      <c r="V220" s="3" t="s">
        <v>15</v>
      </c>
      <c r="W220" s="3" t="s">
        <v>15</v>
      </c>
      <c r="X220" s="3" t="s">
        <v>15</v>
      </c>
      <c r="Y220" s="3" t="s">
        <v>15</v>
      </c>
      <c r="Z220" s="3"/>
      <c r="AA220" s="3"/>
      <c r="AB220" s="3"/>
    </row>
    <row r="221" spans="1:29" ht="38.25">
      <c r="A221" s="113"/>
      <c r="B221" s="151" t="s">
        <v>87</v>
      </c>
      <c r="C221" s="113">
        <v>2014</v>
      </c>
      <c r="D221" s="113">
        <v>2022</v>
      </c>
      <c r="E221" s="119" t="s">
        <v>16</v>
      </c>
      <c r="F221" s="4" t="s">
        <v>17</v>
      </c>
      <c r="G221" s="10">
        <f t="shared" ref="G221:G226" si="204">G224</f>
        <v>444839.6</v>
      </c>
      <c r="H221" s="10">
        <f t="shared" ref="H221:M221" si="205">H224</f>
        <v>152780</v>
      </c>
      <c r="I221" s="10">
        <f t="shared" si="205"/>
        <v>104000.8</v>
      </c>
      <c r="J221" s="19">
        <f t="shared" si="205"/>
        <v>163963.79999999999</v>
      </c>
      <c r="K221" s="19">
        <f t="shared" si="205"/>
        <v>24095</v>
      </c>
      <c r="L221" s="19">
        <f t="shared" si="205"/>
        <v>0</v>
      </c>
      <c r="M221" s="10">
        <f t="shared" si="205"/>
        <v>0</v>
      </c>
      <c r="N221" s="19">
        <f t="shared" ref="N221:P221" si="206">N224</f>
        <v>0</v>
      </c>
      <c r="O221" s="19">
        <f t="shared" si="206"/>
        <v>0</v>
      </c>
      <c r="P221" s="19">
        <f t="shared" si="206"/>
        <v>0</v>
      </c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13"/>
    </row>
    <row r="222" spans="1:29" ht="102">
      <c r="A222" s="114"/>
      <c r="B222" s="152"/>
      <c r="C222" s="114"/>
      <c r="D222" s="114"/>
      <c r="E222" s="120"/>
      <c r="F222" s="4" t="s">
        <v>18</v>
      </c>
      <c r="G222" s="10">
        <f t="shared" si="204"/>
        <v>444839.6</v>
      </c>
      <c r="H222" s="10">
        <f t="shared" ref="H222:M222" si="207">H225</f>
        <v>152780</v>
      </c>
      <c r="I222" s="10">
        <f t="shared" si="207"/>
        <v>104000.8</v>
      </c>
      <c r="J222" s="19">
        <f t="shared" si="207"/>
        <v>163963.79999999999</v>
      </c>
      <c r="K222" s="19">
        <f t="shared" si="207"/>
        <v>24095</v>
      </c>
      <c r="L222" s="19">
        <f t="shared" si="207"/>
        <v>0</v>
      </c>
      <c r="M222" s="10">
        <f t="shared" si="207"/>
        <v>0</v>
      </c>
      <c r="N222" s="19">
        <f t="shared" ref="N222:P222" si="208">N225</f>
        <v>0</v>
      </c>
      <c r="O222" s="19">
        <f t="shared" si="208"/>
        <v>0</v>
      </c>
      <c r="P222" s="19">
        <f t="shared" si="208"/>
        <v>0</v>
      </c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</row>
    <row r="223" spans="1:29" ht="63.75">
      <c r="A223" s="115"/>
      <c r="B223" s="153"/>
      <c r="C223" s="115"/>
      <c r="D223" s="115"/>
      <c r="E223" s="121"/>
      <c r="F223" s="4" t="s">
        <v>19</v>
      </c>
      <c r="G223" s="10">
        <f t="shared" si="204"/>
        <v>0</v>
      </c>
      <c r="H223" s="10">
        <f t="shared" ref="H223:M223" si="209">H226</f>
        <v>0</v>
      </c>
      <c r="I223" s="10">
        <f t="shared" si="209"/>
        <v>0</v>
      </c>
      <c r="J223" s="19">
        <f t="shared" si="209"/>
        <v>0</v>
      </c>
      <c r="K223" s="19">
        <f t="shared" si="209"/>
        <v>0</v>
      </c>
      <c r="L223" s="19">
        <f t="shared" si="209"/>
        <v>0</v>
      </c>
      <c r="M223" s="10">
        <f t="shared" si="209"/>
        <v>0</v>
      </c>
      <c r="N223" s="19">
        <f t="shared" ref="N223:P223" si="210">N226</f>
        <v>0</v>
      </c>
      <c r="O223" s="19">
        <f t="shared" si="210"/>
        <v>0</v>
      </c>
      <c r="P223" s="19">
        <f t="shared" si="210"/>
        <v>0</v>
      </c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</row>
    <row r="224" spans="1:29" ht="38.25">
      <c r="A224" s="113"/>
      <c r="B224" s="151" t="s">
        <v>88</v>
      </c>
      <c r="C224" s="113">
        <v>2014</v>
      </c>
      <c r="D224" s="113">
        <v>2022</v>
      </c>
      <c r="E224" s="119" t="s">
        <v>16</v>
      </c>
      <c r="F224" s="4" t="s">
        <v>17</v>
      </c>
      <c r="G224" s="10">
        <f t="shared" si="204"/>
        <v>444839.6</v>
      </c>
      <c r="H224" s="10">
        <f t="shared" ref="H224:M224" si="211">H227</f>
        <v>152780</v>
      </c>
      <c r="I224" s="10">
        <f t="shared" si="211"/>
        <v>104000.8</v>
      </c>
      <c r="J224" s="19">
        <f t="shared" si="211"/>
        <v>163963.79999999999</v>
      </c>
      <c r="K224" s="19">
        <f t="shared" si="211"/>
        <v>24095</v>
      </c>
      <c r="L224" s="19">
        <f t="shared" si="211"/>
        <v>0</v>
      </c>
      <c r="M224" s="10">
        <f t="shared" si="211"/>
        <v>0</v>
      </c>
      <c r="N224" s="19">
        <f t="shared" ref="N224:P224" si="212">N227</f>
        <v>0</v>
      </c>
      <c r="O224" s="19">
        <f t="shared" si="212"/>
        <v>0</v>
      </c>
      <c r="P224" s="19">
        <f t="shared" si="212"/>
        <v>0</v>
      </c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</row>
    <row r="225" spans="1:29" ht="102">
      <c r="A225" s="114"/>
      <c r="B225" s="152"/>
      <c r="C225" s="114"/>
      <c r="D225" s="114"/>
      <c r="E225" s="120"/>
      <c r="F225" s="4" t="s">
        <v>18</v>
      </c>
      <c r="G225" s="10">
        <f t="shared" si="204"/>
        <v>444839.6</v>
      </c>
      <c r="H225" s="10">
        <f t="shared" ref="H225:M225" si="213">H228</f>
        <v>152780</v>
      </c>
      <c r="I225" s="10">
        <f t="shared" si="213"/>
        <v>104000.8</v>
      </c>
      <c r="J225" s="19">
        <f t="shared" si="213"/>
        <v>163963.79999999999</v>
      </c>
      <c r="K225" s="19">
        <f t="shared" si="213"/>
        <v>24095</v>
      </c>
      <c r="L225" s="19">
        <f t="shared" si="213"/>
        <v>0</v>
      </c>
      <c r="M225" s="10">
        <f t="shared" si="213"/>
        <v>0</v>
      </c>
      <c r="N225" s="19">
        <f t="shared" ref="N225:P225" si="214">N228</f>
        <v>0</v>
      </c>
      <c r="O225" s="19">
        <f t="shared" si="214"/>
        <v>0</v>
      </c>
      <c r="P225" s="19">
        <f t="shared" si="214"/>
        <v>0</v>
      </c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</row>
    <row r="226" spans="1:29" ht="63.75">
      <c r="A226" s="115"/>
      <c r="B226" s="153"/>
      <c r="C226" s="115"/>
      <c r="D226" s="115"/>
      <c r="E226" s="121"/>
      <c r="F226" s="4" t="s">
        <v>19</v>
      </c>
      <c r="G226" s="10">
        <f t="shared" si="204"/>
        <v>0</v>
      </c>
      <c r="H226" s="10">
        <f t="shared" ref="H226:M226" si="215">H229</f>
        <v>0</v>
      </c>
      <c r="I226" s="10">
        <f t="shared" si="215"/>
        <v>0</v>
      </c>
      <c r="J226" s="19">
        <f t="shared" si="215"/>
        <v>0</v>
      </c>
      <c r="K226" s="19">
        <f t="shared" si="215"/>
        <v>0</v>
      </c>
      <c r="L226" s="19">
        <f t="shared" si="215"/>
        <v>0</v>
      </c>
      <c r="M226" s="10">
        <f t="shared" si="215"/>
        <v>0</v>
      </c>
      <c r="N226" s="19">
        <f t="shared" ref="N226:P226" si="216">N229</f>
        <v>0</v>
      </c>
      <c r="O226" s="19">
        <f t="shared" si="216"/>
        <v>0</v>
      </c>
      <c r="P226" s="19">
        <f t="shared" si="216"/>
        <v>0</v>
      </c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</row>
    <row r="227" spans="1:29" ht="38.25">
      <c r="A227" s="113"/>
      <c r="B227" s="116" t="s">
        <v>89</v>
      </c>
      <c r="C227" s="113">
        <v>2014</v>
      </c>
      <c r="D227" s="113">
        <v>2022</v>
      </c>
      <c r="E227" s="119" t="s">
        <v>16</v>
      </c>
      <c r="F227" s="4" t="s">
        <v>17</v>
      </c>
      <c r="G227" s="10">
        <f>H227+I227+J227+K227+L227+M227+N227+O227+P227</f>
        <v>444839.6</v>
      </c>
      <c r="H227" s="10">
        <f>H228+H229</f>
        <v>152780</v>
      </c>
      <c r="I227" s="10">
        <f t="shared" ref="I227:M227" si="217">I228+I229</f>
        <v>104000.8</v>
      </c>
      <c r="J227" s="19">
        <f t="shared" si="217"/>
        <v>163963.79999999999</v>
      </c>
      <c r="K227" s="19">
        <f t="shared" si="217"/>
        <v>24095</v>
      </c>
      <c r="L227" s="19">
        <f t="shared" si="217"/>
        <v>0</v>
      </c>
      <c r="M227" s="10">
        <f t="shared" si="217"/>
        <v>0</v>
      </c>
      <c r="N227" s="19">
        <f t="shared" ref="N227:P227" si="218">N228+N229</f>
        <v>0</v>
      </c>
      <c r="O227" s="19">
        <f t="shared" si="218"/>
        <v>0</v>
      </c>
      <c r="P227" s="19">
        <f t="shared" si="218"/>
        <v>0</v>
      </c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</row>
    <row r="228" spans="1:29" ht="102">
      <c r="A228" s="114"/>
      <c r="B228" s="117"/>
      <c r="C228" s="114"/>
      <c r="D228" s="114"/>
      <c r="E228" s="120"/>
      <c r="F228" s="4" t="s">
        <v>18</v>
      </c>
      <c r="G228" s="10">
        <f>H228+I228+J228+K228+L228+M228+N228+O228+P228</f>
        <v>444839.6</v>
      </c>
      <c r="H228" s="10">
        <v>152780</v>
      </c>
      <c r="I228" s="10">
        <v>104000.8</v>
      </c>
      <c r="J228" s="19">
        <v>163963.79999999999</v>
      </c>
      <c r="K228" s="19">
        <v>24095</v>
      </c>
      <c r="L228" s="19"/>
      <c r="M228" s="10"/>
      <c r="N228" s="19"/>
      <c r="O228" s="19"/>
      <c r="P228" s="19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</row>
    <row r="229" spans="1:29" ht="63.75">
      <c r="A229" s="115"/>
      <c r="B229" s="118"/>
      <c r="C229" s="115"/>
      <c r="D229" s="115"/>
      <c r="E229" s="121"/>
      <c r="F229" s="4" t="s">
        <v>19</v>
      </c>
      <c r="G229" s="10">
        <f>H229+I229+J229+K229+L229+M229</f>
        <v>0</v>
      </c>
      <c r="H229" s="10"/>
      <c r="I229" s="10"/>
      <c r="J229" s="19"/>
      <c r="K229" s="19"/>
      <c r="L229" s="19"/>
      <c r="M229" s="10"/>
      <c r="N229" s="19"/>
      <c r="O229" s="19"/>
      <c r="P229" s="19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</row>
    <row r="230" spans="1:29" ht="38.25">
      <c r="A230" s="113"/>
      <c r="B230" s="116" t="s">
        <v>90</v>
      </c>
      <c r="C230" s="113">
        <v>2014</v>
      </c>
      <c r="D230" s="113">
        <v>2022</v>
      </c>
      <c r="E230" s="119" t="s">
        <v>16</v>
      </c>
      <c r="F230" s="4" t="s">
        <v>17</v>
      </c>
      <c r="G230" s="10">
        <f t="shared" ref="G230:G235" si="219">G233</f>
        <v>0</v>
      </c>
      <c r="H230" s="10">
        <f t="shared" ref="H230:M230" si="220">H233</f>
        <v>0</v>
      </c>
      <c r="I230" s="10">
        <f t="shared" si="220"/>
        <v>0</v>
      </c>
      <c r="J230" s="19">
        <f t="shared" si="220"/>
        <v>0</v>
      </c>
      <c r="K230" s="19">
        <f t="shared" si="220"/>
        <v>0</v>
      </c>
      <c r="L230" s="19">
        <f t="shared" si="220"/>
        <v>0</v>
      </c>
      <c r="M230" s="10">
        <f t="shared" si="220"/>
        <v>0</v>
      </c>
      <c r="N230" s="19">
        <f t="shared" ref="N230:P230" si="221">N233</f>
        <v>0</v>
      </c>
      <c r="O230" s="19">
        <f t="shared" si="221"/>
        <v>0</v>
      </c>
      <c r="P230" s="19">
        <f t="shared" si="221"/>
        <v>0</v>
      </c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13"/>
    </row>
    <row r="231" spans="1:29" ht="102">
      <c r="A231" s="114"/>
      <c r="B231" s="117"/>
      <c r="C231" s="114"/>
      <c r="D231" s="114"/>
      <c r="E231" s="120"/>
      <c r="F231" s="4" t="s">
        <v>18</v>
      </c>
      <c r="G231" s="10">
        <f t="shared" si="219"/>
        <v>0</v>
      </c>
      <c r="H231" s="10">
        <f t="shared" ref="H231:M231" si="222">H234</f>
        <v>0</v>
      </c>
      <c r="I231" s="10">
        <f t="shared" si="222"/>
        <v>0</v>
      </c>
      <c r="J231" s="19">
        <f t="shared" si="222"/>
        <v>0</v>
      </c>
      <c r="K231" s="19">
        <f t="shared" si="222"/>
        <v>0</v>
      </c>
      <c r="L231" s="19">
        <f t="shared" si="222"/>
        <v>0</v>
      </c>
      <c r="M231" s="10">
        <f t="shared" si="222"/>
        <v>0</v>
      </c>
      <c r="N231" s="19">
        <f t="shared" ref="N231:P231" si="223">N234</f>
        <v>0</v>
      </c>
      <c r="O231" s="19">
        <f t="shared" si="223"/>
        <v>0</v>
      </c>
      <c r="P231" s="19">
        <f t="shared" si="223"/>
        <v>0</v>
      </c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</row>
    <row r="232" spans="1:29" ht="63.75">
      <c r="A232" s="115"/>
      <c r="B232" s="118"/>
      <c r="C232" s="115"/>
      <c r="D232" s="115"/>
      <c r="E232" s="121"/>
      <c r="F232" s="4" t="s">
        <v>19</v>
      </c>
      <c r="G232" s="10">
        <f t="shared" si="219"/>
        <v>0</v>
      </c>
      <c r="H232" s="10">
        <f t="shared" ref="H232:M232" si="224">H235</f>
        <v>0</v>
      </c>
      <c r="I232" s="10">
        <f t="shared" si="224"/>
        <v>0</v>
      </c>
      <c r="J232" s="19">
        <f t="shared" si="224"/>
        <v>0</v>
      </c>
      <c r="K232" s="19">
        <f t="shared" si="224"/>
        <v>0</v>
      </c>
      <c r="L232" s="19">
        <f t="shared" si="224"/>
        <v>0</v>
      </c>
      <c r="M232" s="10">
        <f t="shared" si="224"/>
        <v>0</v>
      </c>
      <c r="N232" s="19">
        <f t="shared" ref="N232:P232" si="225">N235</f>
        <v>0</v>
      </c>
      <c r="O232" s="19">
        <f t="shared" si="225"/>
        <v>0</v>
      </c>
      <c r="P232" s="19">
        <f t="shared" si="225"/>
        <v>0</v>
      </c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</row>
    <row r="233" spans="1:29" ht="38.25">
      <c r="A233" s="113"/>
      <c r="B233" s="116" t="s">
        <v>91</v>
      </c>
      <c r="C233" s="113">
        <v>2014</v>
      </c>
      <c r="D233" s="113">
        <v>2022</v>
      </c>
      <c r="E233" s="119" t="s">
        <v>16</v>
      </c>
      <c r="F233" s="4" t="s">
        <v>17</v>
      </c>
      <c r="G233" s="10">
        <f t="shared" si="219"/>
        <v>0</v>
      </c>
      <c r="H233" s="10">
        <f t="shared" ref="H233:M233" si="226">H236</f>
        <v>0</v>
      </c>
      <c r="I233" s="10">
        <f t="shared" si="226"/>
        <v>0</v>
      </c>
      <c r="J233" s="19">
        <f t="shared" si="226"/>
        <v>0</v>
      </c>
      <c r="K233" s="19">
        <f t="shared" si="226"/>
        <v>0</v>
      </c>
      <c r="L233" s="19">
        <f t="shared" si="226"/>
        <v>0</v>
      </c>
      <c r="M233" s="10">
        <f t="shared" si="226"/>
        <v>0</v>
      </c>
      <c r="N233" s="19">
        <f t="shared" ref="N233:P233" si="227">N236</f>
        <v>0</v>
      </c>
      <c r="O233" s="19">
        <f t="shared" si="227"/>
        <v>0</v>
      </c>
      <c r="P233" s="19">
        <f t="shared" si="227"/>
        <v>0</v>
      </c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</row>
    <row r="234" spans="1:29" ht="102">
      <c r="A234" s="114"/>
      <c r="B234" s="117"/>
      <c r="C234" s="114"/>
      <c r="D234" s="114"/>
      <c r="E234" s="120"/>
      <c r="F234" s="4" t="s">
        <v>18</v>
      </c>
      <c r="G234" s="10">
        <f t="shared" si="219"/>
        <v>0</v>
      </c>
      <c r="H234" s="10">
        <f t="shared" ref="H234:K234" si="228">H237</f>
        <v>0</v>
      </c>
      <c r="I234" s="10">
        <f t="shared" si="228"/>
        <v>0</v>
      </c>
      <c r="J234" s="19">
        <f t="shared" si="228"/>
        <v>0</v>
      </c>
      <c r="K234" s="19">
        <f t="shared" si="228"/>
        <v>0</v>
      </c>
      <c r="L234" s="19"/>
      <c r="M234" s="10"/>
      <c r="N234" s="19"/>
      <c r="O234" s="19"/>
      <c r="P234" s="19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</row>
    <row r="235" spans="1:29" ht="43.5" customHeight="1">
      <c r="A235" s="115"/>
      <c r="B235" s="118"/>
      <c r="C235" s="115"/>
      <c r="D235" s="115"/>
      <c r="E235" s="121"/>
      <c r="F235" s="4" t="s">
        <v>19</v>
      </c>
      <c r="G235" s="10">
        <f t="shared" si="219"/>
        <v>0</v>
      </c>
      <c r="H235" s="10">
        <f t="shared" ref="H235:M235" si="229">H238</f>
        <v>0</v>
      </c>
      <c r="I235" s="10">
        <f t="shared" si="229"/>
        <v>0</v>
      </c>
      <c r="J235" s="19">
        <f t="shared" si="229"/>
        <v>0</v>
      </c>
      <c r="K235" s="19">
        <f t="shared" si="229"/>
        <v>0</v>
      </c>
      <c r="L235" s="19">
        <f t="shared" si="229"/>
        <v>0</v>
      </c>
      <c r="M235" s="10">
        <f t="shared" si="229"/>
        <v>0</v>
      </c>
      <c r="N235" s="19">
        <f t="shared" ref="N235:P235" si="230">N238</f>
        <v>0</v>
      </c>
      <c r="O235" s="19">
        <f t="shared" si="230"/>
        <v>0</v>
      </c>
      <c r="P235" s="19">
        <f t="shared" si="230"/>
        <v>0</v>
      </c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</row>
    <row r="236" spans="1:29" ht="38.25">
      <c r="A236" s="113"/>
      <c r="B236" s="116" t="s">
        <v>92</v>
      </c>
      <c r="C236" s="113">
        <v>2014</v>
      </c>
      <c r="D236" s="113">
        <v>2022</v>
      </c>
      <c r="E236" s="119" t="s">
        <v>16</v>
      </c>
      <c r="F236" s="4" t="s">
        <v>17</v>
      </c>
      <c r="G236" s="10">
        <f>H236+I236+J236+K236+L236+M236</f>
        <v>0</v>
      </c>
      <c r="H236" s="10">
        <f>H237+H238</f>
        <v>0</v>
      </c>
      <c r="I236" s="10">
        <f t="shared" ref="I236:M236" si="231">I237+I238</f>
        <v>0</v>
      </c>
      <c r="J236" s="19">
        <f t="shared" si="231"/>
        <v>0</v>
      </c>
      <c r="K236" s="19">
        <f t="shared" si="231"/>
        <v>0</v>
      </c>
      <c r="L236" s="19">
        <f t="shared" si="231"/>
        <v>0</v>
      </c>
      <c r="M236" s="10">
        <f t="shared" si="231"/>
        <v>0</v>
      </c>
      <c r="N236" s="19">
        <f t="shared" ref="N236:P236" si="232">N237+N238</f>
        <v>0</v>
      </c>
      <c r="O236" s="19">
        <f t="shared" si="232"/>
        <v>0</v>
      </c>
      <c r="P236" s="19">
        <f t="shared" si="232"/>
        <v>0</v>
      </c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</row>
    <row r="237" spans="1:29" ht="95.25" customHeight="1">
      <c r="A237" s="114"/>
      <c r="B237" s="117"/>
      <c r="C237" s="114"/>
      <c r="D237" s="114"/>
      <c r="E237" s="120"/>
      <c r="F237" s="4" t="s">
        <v>18</v>
      </c>
      <c r="G237" s="10">
        <f>H237+I237+J237+K237+L237+M237</f>
        <v>0</v>
      </c>
      <c r="H237" s="10"/>
      <c r="I237" s="10"/>
      <c r="J237" s="19"/>
      <c r="K237" s="19"/>
      <c r="L237" s="19"/>
      <c r="M237" s="10"/>
      <c r="N237" s="19"/>
      <c r="O237" s="19"/>
      <c r="P237" s="19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</row>
    <row r="238" spans="1:29" ht="63.75" hidden="1">
      <c r="A238" s="115"/>
      <c r="B238" s="118"/>
      <c r="C238" s="115"/>
      <c r="D238" s="115"/>
      <c r="E238" s="121"/>
      <c r="F238" s="4" t="s">
        <v>19</v>
      </c>
      <c r="G238" s="10">
        <f>H238+I238+J238+K238+L238+M238</f>
        <v>0</v>
      </c>
      <c r="H238" s="10"/>
      <c r="I238" s="10"/>
      <c r="J238" s="19"/>
      <c r="K238" s="19"/>
      <c r="L238" s="19"/>
      <c r="M238" s="10"/>
      <c r="N238" s="19"/>
      <c r="O238" s="19"/>
      <c r="P238" s="19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</row>
    <row r="239" spans="1:29" s="21" customFormat="1" ht="38.25">
      <c r="A239" s="102"/>
      <c r="B239" s="110" t="s">
        <v>93</v>
      </c>
      <c r="C239" s="102">
        <v>2014</v>
      </c>
      <c r="D239" s="102">
        <v>2022</v>
      </c>
      <c r="E239" s="105" t="s">
        <v>16</v>
      </c>
      <c r="F239" s="27" t="s">
        <v>17</v>
      </c>
      <c r="G239" s="19">
        <f>G230+G221</f>
        <v>444839.6</v>
      </c>
      <c r="H239" s="19">
        <f t="shared" ref="H239:M239" si="233">H230+H221</f>
        <v>152780</v>
      </c>
      <c r="I239" s="19">
        <f t="shared" si="233"/>
        <v>104000.8</v>
      </c>
      <c r="J239" s="19">
        <f t="shared" si="233"/>
        <v>163963.79999999999</v>
      </c>
      <c r="K239" s="19">
        <f t="shared" si="233"/>
        <v>24095</v>
      </c>
      <c r="L239" s="19">
        <f t="shared" si="233"/>
        <v>0</v>
      </c>
      <c r="M239" s="19">
        <f t="shared" si="233"/>
        <v>0</v>
      </c>
      <c r="N239" s="19">
        <f t="shared" ref="N239:P239" si="234">N230+N221</f>
        <v>0</v>
      </c>
      <c r="O239" s="19">
        <f t="shared" si="234"/>
        <v>0</v>
      </c>
      <c r="P239" s="19">
        <f t="shared" si="234"/>
        <v>0</v>
      </c>
      <c r="Q239" s="18"/>
      <c r="R239" s="18"/>
      <c r="S239" s="18"/>
      <c r="T239" s="18"/>
      <c r="U239" s="18"/>
      <c r="V239" s="18"/>
      <c r="W239" s="18"/>
      <c r="X239" s="18"/>
      <c r="Y239" s="18"/>
      <c r="Z239" s="18"/>
      <c r="AA239" s="18"/>
      <c r="AB239" s="18"/>
    </row>
    <row r="240" spans="1:29" s="21" customFormat="1" ht="102">
      <c r="A240" s="103"/>
      <c r="B240" s="111"/>
      <c r="C240" s="103"/>
      <c r="D240" s="103"/>
      <c r="E240" s="106"/>
      <c r="F240" s="27" t="s">
        <v>18</v>
      </c>
      <c r="G240" s="19">
        <f>G231+G222</f>
        <v>444839.6</v>
      </c>
      <c r="H240" s="19">
        <f t="shared" ref="H240:M240" si="235">H231+H222</f>
        <v>152780</v>
      </c>
      <c r="I240" s="19">
        <f t="shared" si="235"/>
        <v>104000.8</v>
      </c>
      <c r="J240" s="19">
        <f t="shared" si="235"/>
        <v>163963.79999999999</v>
      </c>
      <c r="K240" s="19">
        <f t="shared" si="235"/>
        <v>24095</v>
      </c>
      <c r="L240" s="19">
        <f t="shared" si="235"/>
        <v>0</v>
      </c>
      <c r="M240" s="19">
        <f t="shared" si="235"/>
        <v>0</v>
      </c>
      <c r="N240" s="19">
        <f t="shared" ref="N240:P240" si="236">N231+N222</f>
        <v>0</v>
      </c>
      <c r="O240" s="19">
        <f t="shared" si="236"/>
        <v>0</v>
      </c>
      <c r="P240" s="19">
        <f t="shared" si="236"/>
        <v>0</v>
      </c>
      <c r="Q240" s="18"/>
      <c r="R240" s="18"/>
      <c r="S240" s="18"/>
      <c r="T240" s="18"/>
      <c r="U240" s="18"/>
      <c r="V240" s="18"/>
      <c r="W240" s="18"/>
      <c r="X240" s="18"/>
      <c r="Y240" s="18"/>
      <c r="Z240" s="18"/>
      <c r="AA240" s="18"/>
      <c r="AB240" s="18"/>
    </row>
    <row r="241" spans="1:28" s="21" customFormat="1" ht="63.75">
      <c r="A241" s="104"/>
      <c r="B241" s="112"/>
      <c r="C241" s="104"/>
      <c r="D241" s="104"/>
      <c r="E241" s="107"/>
      <c r="F241" s="27" t="s">
        <v>19</v>
      </c>
      <c r="G241" s="19">
        <f>G232+G223</f>
        <v>0</v>
      </c>
      <c r="H241" s="19">
        <f t="shared" ref="H241:M241" si="237">H232+H223</f>
        <v>0</v>
      </c>
      <c r="I241" s="19">
        <f t="shared" si="237"/>
        <v>0</v>
      </c>
      <c r="J241" s="19">
        <f t="shared" si="237"/>
        <v>0</v>
      </c>
      <c r="K241" s="19">
        <f t="shared" si="237"/>
        <v>0</v>
      </c>
      <c r="L241" s="19">
        <f t="shared" si="237"/>
        <v>0</v>
      </c>
      <c r="M241" s="19">
        <f t="shared" si="237"/>
        <v>0</v>
      </c>
      <c r="N241" s="19">
        <f t="shared" ref="N241:P241" si="238">N232+N223</f>
        <v>0</v>
      </c>
      <c r="O241" s="19">
        <f t="shared" si="238"/>
        <v>0</v>
      </c>
      <c r="P241" s="19">
        <f t="shared" si="238"/>
        <v>0</v>
      </c>
      <c r="Q241" s="18"/>
      <c r="R241" s="18"/>
      <c r="S241" s="18"/>
      <c r="T241" s="18"/>
      <c r="U241" s="18"/>
      <c r="V241" s="18"/>
      <c r="W241" s="18"/>
      <c r="X241" s="18"/>
      <c r="Y241" s="18"/>
      <c r="Z241" s="18"/>
      <c r="AA241" s="18"/>
      <c r="AB241" s="18"/>
    </row>
    <row r="242" spans="1:28" s="21" customFormat="1" ht="50.25" customHeight="1">
      <c r="A242" s="158" t="s">
        <v>114</v>
      </c>
      <c r="B242" s="159"/>
      <c r="C242" s="41"/>
      <c r="D242" s="41"/>
      <c r="E242" s="42"/>
      <c r="F242" s="43" t="s">
        <v>104</v>
      </c>
      <c r="G242" s="43" t="s">
        <v>104</v>
      </c>
      <c r="H242" s="43" t="s">
        <v>104</v>
      </c>
      <c r="I242" s="43" t="s">
        <v>104</v>
      </c>
      <c r="J242" s="43" t="s">
        <v>104</v>
      </c>
      <c r="K242" s="43" t="s">
        <v>104</v>
      </c>
      <c r="L242" s="43" t="s">
        <v>104</v>
      </c>
      <c r="M242" s="43" t="s">
        <v>104</v>
      </c>
      <c r="N242" s="43" t="s">
        <v>104</v>
      </c>
      <c r="O242" s="43" t="s">
        <v>104</v>
      </c>
      <c r="P242" s="43" t="s">
        <v>104</v>
      </c>
      <c r="Q242" s="43" t="s">
        <v>104</v>
      </c>
      <c r="R242" s="43" t="s">
        <v>104</v>
      </c>
      <c r="S242" s="43" t="s">
        <v>104</v>
      </c>
      <c r="T242" s="43" t="s">
        <v>104</v>
      </c>
      <c r="U242" s="43" t="s">
        <v>104</v>
      </c>
      <c r="V242" s="43" t="s">
        <v>104</v>
      </c>
      <c r="W242" s="43" t="s">
        <v>104</v>
      </c>
      <c r="X242" s="43" t="s">
        <v>104</v>
      </c>
      <c r="Y242" s="43" t="s">
        <v>104</v>
      </c>
      <c r="Z242" s="43"/>
      <c r="AA242" s="43"/>
      <c r="AB242" s="43"/>
    </row>
    <row r="243" spans="1:28" s="21" customFormat="1" ht="131.25" customHeight="1">
      <c r="A243" s="163" t="s">
        <v>105</v>
      </c>
      <c r="B243" s="164"/>
      <c r="C243" s="44"/>
      <c r="D243" s="44"/>
      <c r="E243" s="45"/>
      <c r="F243" s="43"/>
      <c r="G243" s="43"/>
      <c r="H243" s="43"/>
      <c r="I243" s="43"/>
      <c r="J243" s="43"/>
      <c r="K243" s="43"/>
      <c r="L243" s="43"/>
      <c r="M243" s="43"/>
      <c r="N243" s="43"/>
      <c r="O243" s="43"/>
      <c r="P243" s="43"/>
      <c r="Q243" s="43"/>
      <c r="R243" s="43"/>
      <c r="S243" s="43"/>
      <c r="T243" s="43"/>
      <c r="U243" s="43"/>
      <c r="V243" s="43"/>
      <c r="W243" s="43"/>
      <c r="X243" s="43"/>
      <c r="Y243" s="43"/>
      <c r="Z243" s="43"/>
      <c r="AA243" s="43"/>
      <c r="AB243" s="43"/>
    </row>
    <row r="244" spans="1:28" s="21" customFormat="1" ht="52.5" customHeight="1">
      <c r="A244" s="40"/>
      <c r="B244" s="110" t="s">
        <v>106</v>
      </c>
      <c r="C244" s="46"/>
      <c r="D244" s="46"/>
      <c r="E244" s="160" t="s">
        <v>16</v>
      </c>
      <c r="F244" s="4" t="s">
        <v>17</v>
      </c>
      <c r="G244" s="19">
        <f>K244+L244+M244+N244+O244+P244</f>
        <v>2719562.33</v>
      </c>
      <c r="H244" s="19"/>
      <c r="I244" s="19"/>
      <c r="J244" s="19"/>
      <c r="K244" s="19">
        <f>K245+K246</f>
        <v>2719562.33</v>
      </c>
      <c r="L244" s="19"/>
      <c r="M244" s="19"/>
      <c r="N244" s="19"/>
      <c r="O244" s="19"/>
      <c r="P244" s="19"/>
      <c r="Q244" s="18"/>
      <c r="R244" s="18"/>
      <c r="S244" s="18"/>
      <c r="T244" s="18"/>
      <c r="U244" s="18"/>
      <c r="V244" s="18"/>
      <c r="W244" s="18"/>
      <c r="X244" s="18"/>
      <c r="Y244" s="18"/>
      <c r="Z244" s="18"/>
      <c r="AA244" s="18"/>
      <c r="AB244" s="18"/>
    </row>
    <row r="245" spans="1:28" s="21" customFormat="1" ht="102">
      <c r="A245" s="40"/>
      <c r="B245" s="111"/>
      <c r="C245" s="47">
        <v>2017</v>
      </c>
      <c r="D245" s="47">
        <v>2022</v>
      </c>
      <c r="E245" s="161"/>
      <c r="F245" s="4" t="s">
        <v>18</v>
      </c>
      <c r="G245" s="19">
        <f t="shared" ref="G245:G246" si="239">K245+L245+M245+N245+O245+P245</f>
        <v>110000</v>
      </c>
      <c r="H245" s="19"/>
      <c r="I245" s="19"/>
      <c r="J245" s="19"/>
      <c r="K245" s="19">
        <f>K251+K254</f>
        <v>110000</v>
      </c>
      <c r="L245" s="19"/>
      <c r="M245" s="19"/>
      <c r="N245" s="19"/>
      <c r="O245" s="19"/>
      <c r="P245" s="19"/>
      <c r="Q245" s="18"/>
      <c r="R245" s="18"/>
      <c r="S245" s="18"/>
      <c r="T245" s="18"/>
      <c r="U245" s="18"/>
      <c r="V245" s="18"/>
      <c r="W245" s="18"/>
      <c r="X245" s="18"/>
      <c r="Y245" s="18"/>
      <c r="Z245" s="18"/>
      <c r="AA245" s="18"/>
      <c r="AB245" s="18"/>
    </row>
    <row r="246" spans="1:28" s="21" customFormat="1" ht="66" customHeight="1">
      <c r="A246" s="49"/>
      <c r="B246" s="112"/>
      <c r="C246" s="48"/>
      <c r="D246" s="48"/>
      <c r="E246" s="162"/>
      <c r="F246" s="4" t="s">
        <v>19</v>
      </c>
      <c r="G246" s="19">
        <f t="shared" si="239"/>
        <v>2609562.33</v>
      </c>
      <c r="H246" s="19"/>
      <c r="I246" s="19"/>
      <c r="J246" s="19"/>
      <c r="K246" s="19">
        <f>K252+K255</f>
        <v>2609562.33</v>
      </c>
      <c r="L246" s="19"/>
      <c r="M246" s="19"/>
      <c r="N246" s="19"/>
      <c r="O246" s="19"/>
      <c r="P246" s="19"/>
      <c r="Q246" s="18"/>
      <c r="R246" s="18"/>
      <c r="S246" s="18"/>
      <c r="T246" s="18"/>
      <c r="U246" s="18"/>
      <c r="V246" s="18"/>
      <c r="W246" s="18"/>
      <c r="X246" s="18"/>
      <c r="Y246" s="18"/>
      <c r="Z246" s="18"/>
      <c r="AA246" s="18"/>
      <c r="AB246" s="18"/>
    </row>
    <row r="247" spans="1:28" s="21" customFormat="1" ht="38.25">
      <c r="A247" s="40"/>
      <c r="B247" s="137" t="s">
        <v>107</v>
      </c>
      <c r="C247" s="46"/>
      <c r="D247" s="50"/>
      <c r="E247" s="160" t="s">
        <v>16</v>
      </c>
      <c r="F247" s="4" t="s">
        <v>17</v>
      </c>
      <c r="G247" s="19">
        <f>K247+L247+M247+N247+O247+P247</f>
        <v>2719562.33</v>
      </c>
      <c r="H247" s="19"/>
      <c r="I247" s="19"/>
      <c r="J247" s="19"/>
      <c r="K247" s="19">
        <f>K248+K249</f>
        <v>2719562.33</v>
      </c>
      <c r="L247" s="19"/>
      <c r="M247" s="19"/>
      <c r="N247" s="19"/>
      <c r="O247" s="19"/>
      <c r="P247" s="19"/>
      <c r="Q247" s="18"/>
      <c r="R247" s="18"/>
      <c r="S247" s="18"/>
      <c r="T247" s="18"/>
      <c r="U247" s="18"/>
      <c r="V247" s="18"/>
      <c r="W247" s="18"/>
      <c r="X247" s="18"/>
      <c r="Y247" s="18"/>
      <c r="Z247" s="18"/>
      <c r="AA247" s="18"/>
      <c r="AB247" s="18"/>
    </row>
    <row r="248" spans="1:28" s="21" customFormat="1" ht="102">
      <c r="A248" s="40"/>
      <c r="B248" s="108"/>
      <c r="C248" s="47">
        <v>2017</v>
      </c>
      <c r="D248" s="47">
        <v>2022</v>
      </c>
      <c r="E248" s="161"/>
      <c r="F248" s="4" t="s">
        <v>18</v>
      </c>
      <c r="G248" s="19">
        <f t="shared" ref="G248:G249" si="240">K248+L248+M248+N248+O248+P248</f>
        <v>110000</v>
      </c>
      <c r="H248" s="19"/>
      <c r="I248" s="19"/>
      <c r="J248" s="19"/>
      <c r="K248" s="19">
        <f>K251+K254</f>
        <v>110000</v>
      </c>
      <c r="L248" s="19"/>
      <c r="M248" s="19"/>
      <c r="N248" s="19"/>
      <c r="O248" s="19"/>
      <c r="P248" s="19"/>
      <c r="Q248" s="18"/>
      <c r="R248" s="18"/>
      <c r="S248" s="18"/>
      <c r="T248" s="18"/>
      <c r="U248" s="18"/>
      <c r="V248" s="18"/>
      <c r="W248" s="18"/>
      <c r="X248" s="18"/>
      <c r="Y248" s="18"/>
      <c r="Z248" s="18"/>
      <c r="AA248" s="18"/>
      <c r="AB248" s="18"/>
    </row>
    <row r="249" spans="1:28" s="21" customFormat="1" ht="79.5" customHeight="1">
      <c r="A249" s="40"/>
      <c r="B249" s="109"/>
      <c r="C249" s="48"/>
      <c r="D249" s="51"/>
      <c r="E249" s="162"/>
      <c r="F249" s="4" t="s">
        <v>19</v>
      </c>
      <c r="G249" s="19">
        <f t="shared" si="240"/>
        <v>2609562.33</v>
      </c>
      <c r="H249" s="19"/>
      <c r="I249" s="19"/>
      <c r="J249" s="19"/>
      <c r="K249" s="19">
        <f>K252+K255</f>
        <v>2609562.33</v>
      </c>
      <c r="L249" s="19"/>
      <c r="M249" s="19"/>
      <c r="N249" s="19"/>
      <c r="O249" s="19"/>
      <c r="P249" s="19"/>
      <c r="Q249" s="18"/>
      <c r="R249" s="18"/>
      <c r="S249" s="18"/>
      <c r="T249" s="18"/>
      <c r="U249" s="18"/>
      <c r="V249" s="18"/>
      <c r="W249" s="18"/>
      <c r="X249" s="18"/>
      <c r="Y249" s="18"/>
      <c r="Z249" s="18"/>
      <c r="AA249" s="18"/>
      <c r="AB249" s="18"/>
    </row>
    <row r="250" spans="1:28" s="21" customFormat="1" ht="87.75" customHeight="1">
      <c r="A250" s="52"/>
      <c r="B250" s="54" t="s">
        <v>108</v>
      </c>
      <c r="C250" s="46"/>
      <c r="D250" s="46"/>
      <c r="E250" s="50"/>
      <c r="F250" s="4" t="s">
        <v>17</v>
      </c>
      <c r="G250" s="19">
        <f>K250+L250+M250+N250+O250+P250</f>
        <v>2714911.9</v>
      </c>
      <c r="H250" s="19"/>
      <c r="I250" s="19"/>
      <c r="J250" s="19"/>
      <c r="K250" s="19">
        <f>K251+K252</f>
        <v>2714911.9</v>
      </c>
      <c r="L250" s="19"/>
      <c r="M250" s="19"/>
      <c r="N250" s="19"/>
      <c r="O250" s="19"/>
      <c r="P250" s="19"/>
      <c r="Q250" s="18"/>
      <c r="R250" s="18"/>
      <c r="S250" s="18"/>
      <c r="T250" s="18"/>
      <c r="U250" s="18"/>
      <c r="V250" s="18"/>
      <c r="W250" s="18"/>
      <c r="X250" s="18"/>
      <c r="Y250" s="18"/>
      <c r="Z250" s="18"/>
      <c r="AA250" s="18"/>
      <c r="AB250" s="18"/>
    </row>
    <row r="251" spans="1:28" s="21" customFormat="1" ht="102" customHeight="1">
      <c r="A251" s="40"/>
      <c r="B251" s="55"/>
      <c r="C251" s="47"/>
      <c r="D251" s="47"/>
      <c r="E251" s="53" t="s">
        <v>16</v>
      </c>
      <c r="F251" s="4" t="s">
        <v>18</v>
      </c>
      <c r="G251" s="19">
        <f t="shared" ref="G251:G252" si="241">K251+L251+M251+N251+O251+P251</f>
        <v>109500</v>
      </c>
      <c r="H251" s="19"/>
      <c r="I251" s="19"/>
      <c r="J251" s="19"/>
      <c r="K251" s="19">
        <v>109500</v>
      </c>
      <c r="L251" s="19"/>
      <c r="M251" s="19"/>
      <c r="N251" s="19"/>
      <c r="O251" s="19"/>
      <c r="P251" s="19"/>
      <c r="Q251" s="18"/>
      <c r="R251" s="18"/>
      <c r="S251" s="18"/>
      <c r="T251" s="18"/>
      <c r="U251" s="18"/>
      <c r="V251" s="18"/>
      <c r="W251" s="18"/>
      <c r="X251" s="18"/>
      <c r="Y251" s="18"/>
      <c r="Z251" s="18"/>
      <c r="AA251" s="18"/>
      <c r="AB251" s="18"/>
    </row>
    <row r="252" spans="1:28" s="21" customFormat="1" ht="74.25" customHeight="1">
      <c r="A252" s="40"/>
      <c r="B252" s="55"/>
      <c r="C252" s="48">
        <v>2017</v>
      </c>
      <c r="D252" s="48">
        <v>2022</v>
      </c>
      <c r="E252" s="51"/>
      <c r="F252" s="4" t="s">
        <v>19</v>
      </c>
      <c r="G252" s="19">
        <f t="shared" si="241"/>
        <v>2605411.9</v>
      </c>
      <c r="H252" s="19"/>
      <c r="I252" s="19"/>
      <c r="J252" s="19"/>
      <c r="K252" s="19">
        <v>2605411.9</v>
      </c>
      <c r="L252" s="19"/>
      <c r="M252" s="19"/>
      <c r="N252" s="19"/>
      <c r="O252" s="19"/>
      <c r="P252" s="19"/>
      <c r="Q252" s="18"/>
      <c r="R252" s="18"/>
      <c r="S252" s="18"/>
      <c r="T252" s="18"/>
      <c r="U252" s="18"/>
      <c r="V252" s="18"/>
      <c r="W252" s="18"/>
      <c r="X252" s="18"/>
      <c r="Y252" s="18"/>
      <c r="Z252" s="18"/>
      <c r="AA252" s="18"/>
      <c r="AB252" s="18"/>
    </row>
    <row r="253" spans="1:28" s="21" customFormat="1" ht="51.75" customHeight="1">
      <c r="A253" s="37"/>
      <c r="B253" s="137" t="s">
        <v>109</v>
      </c>
      <c r="C253" s="102">
        <v>2017</v>
      </c>
      <c r="D253" s="102">
        <v>2022</v>
      </c>
      <c r="E253" s="122" t="s">
        <v>16</v>
      </c>
      <c r="F253" s="4" t="s">
        <v>17</v>
      </c>
      <c r="G253" s="19">
        <f>K253+L253+M253+N253+O253+P253</f>
        <v>4650.43</v>
      </c>
      <c r="H253" s="19"/>
      <c r="I253" s="19"/>
      <c r="J253" s="19"/>
      <c r="K253" s="19">
        <f>K254+K255</f>
        <v>4650.43</v>
      </c>
      <c r="L253" s="19"/>
      <c r="M253" s="19"/>
      <c r="N253" s="19"/>
      <c r="O253" s="19"/>
      <c r="P253" s="19"/>
      <c r="Q253" s="18"/>
      <c r="R253" s="18"/>
      <c r="S253" s="18"/>
      <c r="T253" s="18"/>
      <c r="U253" s="18"/>
      <c r="V253" s="18"/>
      <c r="W253" s="18"/>
      <c r="X253" s="18"/>
      <c r="Y253" s="18"/>
      <c r="Z253" s="18"/>
      <c r="AA253" s="18"/>
      <c r="AB253" s="18"/>
    </row>
    <row r="254" spans="1:28" s="21" customFormat="1" ht="108.75" customHeight="1">
      <c r="A254" s="38"/>
      <c r="B254" s="108"/>
      <c r="C254" s="103"/>
      <c r="D254" s="103"/>
      <c r="E254" s="123"/>
      <c r="F254" s="4" t="s">
        <v>18</v>
      </c>
      <c r="G254" s="19">
        <f t="shared" ref="G254:G255" si="242">K254+L254+M254+N254+O254+P254</f>
        <v>500</v>
      </c>
      <c r="H254" s="19"/>
      <c r="I254" s="19"/>
      <c r="J254" s="19"/>
      <c r="K254" s="19">
        <v>500</v>
      </c>
      <c r="L254" s="19"/>
      <c r="M254" s="19"/>
      <c r="N254" s="19"/>
      <c r="O254" s="19"/>
      <c r="P254" s="19"/>
      <c r="Q254" s="18"/>
      <c r="R254" s="18"/>
      <c r="S254" s="18"/>
      <c r="T254" s="18"/>
      <c r="U254" s="18"/>
      <c r="V254" s="18"/>
      <c r="W254" s="18"/>
      <c r="X254" s="18"/>
      <c r="Y254" s="18"/>
      <c r="Z254" s="18"/>
      <c r="AA254" s="18"/>
      <c r="AB254" s="18"/>
    </row>
    <row r="255" spans="1:28" s="21" customFormat="1" ht="81" customHeight="1">
      <c r="A255" s="39"/>
      <c r="B255" s="109"/>
      <c r="C255" s="104"/>
      <c r="D255" s="104"/>
      <c r="E255" s="124"/>
      <c r="F255" s="4" t="s">
        <v>19</v>
      </c>
      <c r="G255" s="19">
        <f t="shared" si="242"/>
        <v>4150.43</v>
      </c>
      <c r="H255" s="19"/>
      <c r="I255" s="19"/>
      <c r="J255" s="19"/>
      <c r="K255" s="19">
        <v>4150.43</v>
      </c>
      <c r="L255" s="19"/>
      <c r="M255" s="19"/>
      <c r="N255" s="19"/>
      <c r="O255" s="19"/>
      <c r="P255" s="19"/>
      <c r="Q255" s="18"/>
      <c r="R255" s="18"/>
      <c r="S255" s="18"/>
      <c r="T255" s="18"/>
      <c r="U255" s="18"/>
      <c r="V255" s="18"/>
      <c r="W255" s="18"/>
      <c r="X255" s="18"/>
      <c r="Y255" s="18"/>
      <c r="Z255" s="18"/>
      <c r="AA255" s="18"/>
      <c r="AB255" s="18"/>
    </row>
    <row r="256" spans="1:28" s="21" customFormat="1" ht="50.25" customHeight="1">
      <c r="A256" s="102"/>
      <c r="B256" s="110" t="s">
        <v>110</v>
      </c>
      <c r="C256" s="102">
        <v>2017</v>
      </c>
      <c r="D256" s="102">
        <v>2022</v>
      </c>
      <c r="E256" s="122" t="s">
        <v>16</v>
      </c>
      <c r="F256" s="4" t="s">
        <v>17</v>
      </c>
      <c r="G256" s="19">
        <f>K256+L256+M256+N256+O256+P256</f>
        <v>1359781.25</v>
      </c>
      <c r="H256" s="19"/>
      <c r="I256" s="19"/>
      <c r="J256" s="19"/>
      <c r="K256" s="19">
        <f>K257+K258</f>
        <v>1359781.25</v>
      </c>
      <c r="L256" s="19"/>
      <c r="M256" s="19"/>
      <c r="N256" s="19"/>
      <c r="O256" s="19"/>
      <c r="P256" s="19"/>
      <c r="Q256" s="18"/>
      <c r="R256" s="18"/>
      <c r="S256" s="18"/>
      <c r="T256" s="18"/>
      <c r="U256" s="18"/>
      <c r="V256" s="18"/>
      <c r="W256" s="18"/>
      <c r="X256" s="18"/>
      <c r="Y256" s="18"/>
      <c r="Z256" s="18"/>
      <c r="AA256" s="18"/>
      <c r="AB256" s="18"/>
    </row>
    <row r="257" spans="1:28" s="21" customFormat="1" ht="116.25" customHeight="1">
      <c r="A257" s="103"/>
      <c r="B257" s="108"/>
      <c r="C257" s="103"/>
      <c r="D257" s="103"/>
      <c r="E257" s="123"/>
      <c r="F257" s="4" t="s">
        <v>18</v>
      </c>
      <c r="G257" s="19">
        <f t="shared" ref="G257:G258" si="243">K257+L257+M257+N257+O257+P257</f>
        <v>55000</v>
      </c>
      <c r="H257" s="19"/>
      <c r="I257" s="19"/>
      <c r="J257" s="19"/>
      <c r="K257" s="19">
        <v>55000</v>
      </c>
      <c r="L257" s="19"/>
      <c r="M257" s="19"/>
      <c r="N257" s="19"/>
      <c r="O257" s="19"/>
      <c r="P257" s="19"/>
      <c r="Q257" s="18"/>
      <c r="R257" s="18"/>
      <c r="S257" s="18"/>
      <c r="T257" s="18"/>
      <c r="U257" s="18"/>
      <c r="V257" s="18"/>
      <c r="W257" s="18"/>
      <c r="X257" s="18"/>
      <c r="Y257" s="18"/>
      <c r="Z257" s="18"/>
      <c r="AA257" s="18"/>
      <c r="AB257" s="18"/>
    </row>
    <row r="258" spans="1:28" s="21" customFormat="1" ht="71.25" customHeight="1">
      <c r="A258" s="104"/>
      <c r="B258" s="109"/>
      <c r="C258" s="104"/>
      <c r="D258" s="104"/>
      <c r="E258" s="124"/>
      <c r="F258" s="4" t="s">
        <v>19</v>
      </c>
      <c r="G258" s="19">
        <f t="shared" si="243"/>
        <v>1304781.25</v>
      </c>
      <c r="H258" s="19"/>
      <c r="I258" s="19"/>
      <c r="J258" s="19"/>
      <c r="K258" s="19">
        <f>K261</f>
        <v>1304781.25</v>
      </c>
      <c r="L258" s="19"/>
      <c r="M258" s="19"/>
      <c r="N258" s="19"/>
      <c r="O258" s="19"/>
      <c r="P258" s="19"/>
      <c r="Q258" s="18"/>
      <c r="R258" s="18"/>
      <c r="S258" s="18"/>
      <c r="T258" s="18"/>
      <c r="U258" s="18"/>
      <c r="V258" s="18"/>
      <c r="W258" s="18"/>
      <c r="X258" s="18"/>
      <c r="Y258" s="18"/>
      <c r="Z258" s="18"/>
      <c r="AA258" s="18"/>
      <c r="AB258" s="18"/>
    </row>
    <row r="259" spans="1:28" s="21" customFormat="1" ht="24.75" customHeight="1">
      <c r="A259" s="102"/>
      <c r="B259" s="137" t="s">
        <v>111</v>
      </c>
      <c r="C259" s="102"/>
      <c r="D259" s="102"/>
      <c r="E259" s="122" t="s">
        <v>16</v>
      </c>
      <c r="F259" s="4" t="s">
        <v>17</v>
      </c>
      <c r="G259" s="19">
        <f>K259+L259+M259+N259+O259+P259</f>
        <v>1359781.25</v>
      </c>
      <c r="H259" s="19"/>
      <c r="I259" s="19"/>
      <c r="J259" s="19"/>
      <c r="K259" s="19">
        <f>K260+K261</f>
        <v>1359781.25</v>
      </c>
      <c r="L259" s="19"/>
      <c r="M259" s="19"/>
      <c r="N259" s="19"/>
      <c r="O259" s="19"/>
      <c r="P259" s="19"/>
      <c r="Q259" s="18"/>
      <c r="R259" s="18"/>
      <c r="S259" s="18"/>
      <c r="T259" s="18"/>
      <c r="U259" s="18"/>
      <c r="V259" s="18"/>
      <c r="W259" s="18"/>
      <c r="X259" s="18"/>
      <c r="Y259" s="18"/>
      <c r="Z259" s="18"/>
      <c r="AA259" s="18"/>
      <c r="AB259" s="18"/>
    </row>
    <row r="260" spans="1:28" s="21" customFormat="1" ht="103.5" customHeight="1">
      <c r="A260" s="103"/>
      <c r="B260" s="108"/>
      <c r="C260" s="103"/>
      <c r="D260" s="103"/>
      <c r="E260" s="123"/>
      <c r="F260" s="4" t="s">
        <v>18</v>
      </c>
      <c r="G260" s="19">
        <f t="shared" ref="G260:G264" si="244">K260+L260+M260+N260+O260+P260</f>
        <v>55000</v>
      </c>
      <c r="H260" s="19"/>
      <c r="I260" s="19"/>
      <c r="J260" s="19"/>
      <c r="K260" s="19">
        <v>55000</v>
      </c>
      <c r="L260" s="19"/>
      <c r="M260" s="19"/>
      <c r="N260" s="19"/>
      <c r="O260" s="19"/>
      <c r="P260" s="19"/>
      <c r="Q260" s="18"/>
      <c r="R260" s="18"/>
      <c r="S260" s="18"/>
      <c r="T260" s="18"/>
      <c r="U260" s="18"/>
      <c r="V260" s="18"/>
      <c r="W260" s="18"/>
      <c r="X260" s="18"/>
      <c r="Y260" s="18"/>
      <c r="Z260" s="18"/>
      <c r="AA260" s="18"/>
      <c r="AB260" s="18"/>
    </row>
    <row r="261" spans="1:28" s="21" customFormat="1" ht="79.5" customHeight="1">
      <c r="A261" s="104"/>
      <c r="B261" s="109"/>
      <c r="C261" s="104"/>
      <c r="D261" s="104"/>
      <c r="E261" s="124"/>
      <c r="F261" s="4" t="s">
        <v>19</v>
      </c>
      <c r="G261" s="19">
        <f t="shared" si="244"/>
        <v>1304781.25</v>
      </c>
      <c r="H261" s="19"/>
      <c r="I261" s="19"/>
      <c r="J261" s="19"/>
      <c r="K261" s="19">
        <v>1304781.25</v>
      </c>
      <c r="L261" s="19"/>
      <c r="M261" s="19"/>
      <c r="N261" s="19"/>
      <c r="O261" s="19"/>
      <c r="P261" s="19"/>
      <c r="Q261" s="18"/>
      <c r="R261" s="18"/>
      <c r="S261" s="18"/>
      <c r="T261" s="18"/>
      <c r="U261" s="18"/>
      <c r="V261" s="18"/>
      <c r="W261" s="18"/>
      <c r="X261" s="18"/>
      <c r="Y261" s="18"/>
      <c r="Z261" s="18"/>
      <c r="AA261" s="18"/>
      <c r="AB261" s="18"/>
    </row>
    <row r="262" spans="1:28" s="21" customFormat="1" ht="45" customHeight="1">
      <c r="A262" s="102"/>
      <c r="B262" s="137" t="s">
        <v>112</v>
      </c>
      <c r="C262" s="102">
        <v>2017</v>
      </c>
      <c r="D262" s="102">
        <v>2022</v>
      </c>
      <c r="E262" s="122" t="s">
        <v>16</v>
      </c>
      <c r="F262" s="4" t="s">
        <v>17</v>
      </c>
      <c r="G262" s="19">
        <f t="shared" si="244"/>
        <v>1359781.25</v>
      </c>
      <c r="H262" s="19"/>
      <c r="I262" s="19"/>
      <c r="J262" s="19"/>
      <c r="K262" s="19">
        <f>K263+K264</f>
        <v>1359781.25</v>
      </c>
      <c r="L262" s="19"/>
      <c r="M262" s="19"/>
      <c r="N262" s="19"/>
      <c r="O262" s="19"/>
      <c r="P262" s="19"/>
      <c r="Q262" s="18"/>
      <c r="R262" s="18"/>
      <c r="S262" s="18"/>
      <c r="T262" s="18"/>
      <c r="U262" s="18"/>
      <c r="V262" s="18"/>
      <c r="W262" s="18"/>
      <c r="X262" s="18"/>
      <c r="Y262" s="18"/>
      <c r="Z262" s="18"/>
      <c r="AA262" s="18"/>
      <c r="AB262" s="18"/>
    </row>
    <row r="263" spans="1:28" s="21" customFormat="1" ht="111.75" customHeight="1">
      <c r="A263" s="103"/>
      <c r="B263" s="108"/>
      <c r="C263" s="103"/>
      <c r="D263" s="103"/>
      <c r="E263" s="123"/>
      <c r="F263" s="4" t="s">
        <v>18</v>
      </c>
      <c r="G263" s="19">
        <f t="shared" si="244"/>
        <v>55000</v>
      </c>
      <c r="H263" s="19"/>
      <c r="I263" s="19"/>
      <c r="J263" s="19"/>
      <c r="K263" s="19">
        <v>55000</v>
      </c>
      <c r="L263" s="19"/>
      <c r="M263" s="19"/>
      <c r="N263" s="19"/>
      <c r="O263" s="19"/>
      <c r="P263" s="19"/>
      <c r="Q263" s="18"/>
      <c r="R263" s="18"/>
      <c r="S263" s="18"/>
      <c r="T263" s="18"/>
      <c r="U263" s="18"/>
      <c r="V263" s="18"/>
      <c r="W263" s="18"/>
      <c r="X263" s="18"/>
      <c r="Y263" s="18"/>
      <c r="Z263" s="18"/>
      <c r="AA263" s="18"/>
      <c r="AB263" s="18"/>
    </row>
    <row r="264" spans="1:28" s="21" customFormat="1" ht="72" customHeight="1">
      <c r="A264" s="104"/>
      <c r="B264" s="109"/>
      <c r="C264" s="104"/>
      <c r="D264" s="104"/>
      <c r="E264" s="124"/>
      <c r="F264" s="4" t="s">
        <v>19</v>
      </c>
      <c r="G264" s="19">
        <f t="shared" si="244"/>
        <v>1304781.25</v>
      </c>
      <c r="H264" s="19"/>
      <c r="I264" s="19"/>
      <c r="J264" s="19"/>
      <c r="K264" s="19">
        <v>1304781.25</v>
      </c>
      <c r="L264" s="19"/>
      <c r="M264" s="19"/>
      <c r="N264" s="19"/>
      <c r="O264" s="19"/>
      <c r="P264" s="19"/>
      <c r="Q264" s="18"/>
      <c r="R264" s="18"/>
      <c r="S264" s="18"/>
      <c r="T264" s="18"/>
      <c r="U264" s="18"/>
      <c r="V264" s="18"/>
      <c r="W264" s="18"/>
      <c r="X264" s="18"/>
      <c r="Y264" s="18"/>
      <c r="Z264" s="18"/>
      <c r="AA264" s="18"/>
      <c r="AB264" s="18"/>
    </row>
    <row r="265" spans="1:28" s="21" customFormat="1" ht="48.75" customHeight="1">
      <c r="A265" s="102"/>
      <c r="B265" s="110" t="s">
        <v>113</v>
      </c>
      <c r="C265" s="102">
        <v>2017</v>
      </c>
      <c r="D265" s="102">
        <v>2022</v>
      </c>
      <c r="E265" s="122" t="s">
        <v>16</v>
      </c>
      <c r="F265" s="4" t="s">
        <v>17</v>
      </c>
      <c r="G265" s="19">
        <f>K265+L265+M265+N265+O265+P265</f>
        <v>4079343.58</v>
      </c>
      <c r="H265" s="19"/>
      <c r="I265" s="19"/>
      <c r="J265" s="19"/>
      <c r="K265" s="19">
        <f>K244+K256</f>
        <v>4079343.58</v>
      </c>
      <c r="L265" s="19"/>
      <c r="M265" s="19"/>
      <c r="N265" s="19"/>
      <c r="O265" s="19"/>
      <c r="P265" s="19"/>
      <c r="Q265" s="18"/>
      <c r="R265" s="18"/>
      <c r="S265" s="18"/>
      <c r="T265" s="18"/>
      <c r="U265" s="18"/>
      <c r="V265" s="18"/>
      <c r="W265" s="18"/>
      <c r="X265" s="18"/>
      <c r="Y265" s="18"/>
      <c r="Z265" s="18"/>
      <c r="AA265" s="18"/>
      <c r="AB265" s="18"/>
    </row>
    <row r="266" spans="1:28" s="21" customFormat="1" ht="113.25" customHeight="1">
      <c r="A266" s="103"/>
      <c r="B266" s="111"/>
      <c r="C266" s="103"/>
      <c r="D266" s="103"/>
      <c r="E266" s="123"/>
      <c r="F266" s="4" t="s">
        <v>18</v>
      </c>
      <c r="G266" s="19">
        <f>K266+L266+M266+N266+O266+P266</f>
        <v>165000</v>
      </c>
      <c r="H266" s="19"/>
      <c r="I266" s="19"/>
      <c r="J266" s="19"/>
      <c r="K266" s="19">
        <v>165000</v>
      </c>
      <c r="L266" s="19"/>
      <c r="M266" s="19"/>
      <c r="N266" s="19"/>
      <c r="O266" s="19"/>
      <c r="P266" s="19"/>
      <c r="Q266" s="18"/>
      <c r="R266" s="18"/>
      <c r="S266" s="18"/>
      <c r="T266" s="18"/>
      <c r="U266" s="18"/>
      <c r="V266" s="18"/>
      <c r="W266" s="18"/>
      <c r="X266" s="18"/>
      <c r="Y266" s="18"/>
      <c r="Z266" s="18"/>
      <c r="AA266" s="18"/>
      <c r="AB266" s="18"/>
    </row>
    <row r="267" spans="1:28" s="21" customFormat="1" ht="75" customHeight="1">
      <c r="A267" s="103"/>
      <c r="B267" s="112"/>
      <c r="C267" s="103"/>
      <c r="D267" s="103"/>
      <c r="E267" s="124"/>
      <c r="F267" s="4" t="s">
        <v>19</v>
      </c>
      <c r="G267" s="19">
        <f>K267+L267+M267+N267+O267+P267</f>
        <v>3914343.58</v>
      </c>
      <c r="H267" s="19"/>
      <c r="I267" s="19"/>
      <c r="J267" s="19"/>
      <c r="K267" s="19">
        <f>K246+K258</f>
        <v>3914343.58</v>
      </c>
      <c r="L267" s="19"/>
      <c r="M267" s="19"/>
      <c r="N267" s="19"/>
      <c r="O267" s="19"/>
      <c r="P267" s="19"/>
      <c r="Q267" s="18"/>
      <c r="R267" s="18"/>
      <c r="S267" s="18"/>
      <c r="T267" s="18"/>
      <c r="U267" s="18"/>
      <c r="V267" s="18"/>
      <c r="W267" s="18"/>
      <c r="X267" s="18"/>
      <c r="Y267" s="18"/>
      <c r="Z267" s="18"/>
      <c r="AA267" s="18"/>
      <c r="AB267" s="18"/>
    </row>
    <row r="268" spans="1:28" s="21" customFormat="1" ht="57" customHeight="1">
      <c r="A268" s="128" t="s">
        <v>126</v>
      </c>
      <c r="B268" s="129"/>
      <c r="C268" s="17" t="s">
        <v>104</v>
      </c>
      <c r="D268" s="67" t="s">
        <v>104</v>
      </c>
      <c r="E268" s="43" t="s">
        <v>104</v>
      </c>
      <c r="F268" s="69" t="s">
        <v>104</v>
      </c>
      <c r="G268" s="68" t="s">
        <v>104</v>
      </c>
      <c r="H268" s="68" t="s">
        <v>104</v>
      </c>
      <c r="I268" s="68" t="s">
        <v>104</v>
      </c>
      <c r="J268" s="68" t="s">
        <v>104</v>
      </c>
      <c r="K268" s="70" t="s">
        <v>118</v>
      </c>
      <c r="L268" s="68" t="s">
        <v>104</v>
      </c>
      <c r="M268" s="68" t="s">
        <v>104</v>
      </c>
      <c r="N268" s="68" t="s">
        <v>104</v>
      </c>
      <c r="O268" s="68" t="s">
        <v>104</v>
      </c>
      <c r="P268" s="68" t="s">
        <v>104</v>
      </c>
      <c r="Q268" s="17" t="s">
        <v>104</v>
      </c>
      <c r="R268" s="17" t="s">
        <v>104</v>
      </c>
      <c r="S268" s="17" t="s">
        <v>104</v>
      </c>
      <c r="T268" s="17" t="s">
        <v>104</v>
      </c>
      <c r="U268" s="17" t="s">
        <v>104</v>
      </c>
      <c r="V268" s="17" t="s">
        <v>104</v>
      </c>
      <c r="W268" s="17" t="s">
        <v>104</v>
      </c>
      <c r="X268" s="17" t="s">
        <v>104</v>
      </c>
      <c r="Y268" s="17" t="s">
        <v>104</v>
      </c>
      <c r="Z268" s="17"/>
      <c r="AA268" s="17"/>
      <c r="AB268" s="17"/>
    </row>
    <row r="269" spans="1:28" s="21" customFormat="1" ht="67.5" customHeight="1">
      <c r="A269" s="130" t="s">
        <v>115</v>
      </c>
      <c r="B269" s="131"/>
      <c r="C269" s="17">
        <v>2017</v>
      </c>
      <c r="D269" s="67">
        <v>2022</v>
      </c>
      <c r="E269" s="43" t="s">
        <v>104</v>
      </c>
      <c r="F269" s="43" t="s">
        <v>104</v>
      </c>
      <c r="G269" s="43" t="s">
        <v>104</v>
      </c>
      <c r="H269" s="43" t="s">
        <v>104</v>
      </c>
      <c r="I269" s="43" t="s">
        <v>104</v>
      </c>
      <c r="J269" s="43" t="s">
        <v>104</v>
      </c>
      <c r="K269" s="43" t="s">
        <v>104</v>
      </c>
      <c r="L269" s="43" t="s">
        <v>104</v>
      </c>
      <c r="M269" s="43" t="s">
        <v>104</v>
      </c>
      <c r="N269" s="43" t="s">
        <v>104</v>
      </c>
      <c r="O269" s="43" t="s">
        <v>104</v>
      </c>
      <c r="P269" s="43" t="s">
        <v>104</v>
      </c>
      <c r="Q269" s="43" t="s">
        <v>104</v>
      </c>
      <c r="R269" s="43" t="s">
        <v>104</v>
      </c>
      <c r="S269" s="43" t="s">
        <v>104</v>
      </c>
      <c r="T269" s="43" t="s">
        <v>104</v>
      </c>
      <c r="U269" s="43" t="s">
        <v>104</v>
      </c>
      <c r="V269" s="43" t="s">
        <v>104</v>
      </c>
      <c r="W269" s="43" t="s">
        <v>104</v>
      </c>
      <c r="X269" s="43" t="s">
        <v>104</v>
      </c>
      <c r="Y269" s="43" t="s">
        <v>104</v>
      </c>
      <c r="Z269" s="43"/>
      <c r="AA269" s="43"/>
      <c r="AB269" s="43"/>
    </row>
    <row r="270" spans="1:28" s="21" customFormat="1" ht="75" customHeight="1">
      <c r="A270" s="57"/>
      <c r="B270" s="110" t="s">
        <v>116</v>
      </c>
      <c r="C270" s="56"/>
      <c r="D270" s="64"/>
      <c r="E270" s="122" t="s">
        <v>16</v>
      </c>
      <c r="F270" s="4" t="s">
        <v>17</v>
      </c>
      <c r="G270" s="19">
        <f>K270+L270+M270+N270+O270+P270</f>
        <v>25000365.699999999</v>
      </c>
      <c r="H270" s="19"/>
      <c r="I270" s="19"/>
      <c r="J270" s="19"/>
      <c r="K270" s="19">
        <f>K273</f>
        <v>10096123.699999999</v>
      </c>
      <c r="L270" s="19">
        <f t="shared" ref="L270:M270" si="245">L273</f>
        <v>2804250</v>
      </c>
      <c r="M270" s="19">
        <f t="shared" si="245"/>
        <v>2886242</v>
      </c>
      <c r="N270" s="19">
        <f t="shared" ref="N270:P270" si="246">N273</f>
        <v>3020750</v>
      </c>
      <c r="O270" s="19">
        <f t="shared" si="246"/>
        <v>3096500</v>
      </c>
      <c r="P270" s="19">
        <f t="shared" si="246"/>
        <v>3096500</v>
      </c>
      <c r="Q270" s="18"/>
      <c r="R270" s="18"/>
      <c r="S270" s="18"/>
      <c r="T270" s="18"/>
      <c r="U270" s="18"/>
      <c r="V270" s="18"/>
      <c r="W270" s="18"/>
      <c r="X270" s="18"/>
      <c r="Y270" s="18"/>
      <c r="Z270" s="18"/>
      <c r="AA270" s="18"/>
      <c r="AB270" s="18"/>
    </row>
    <row r="271" spans="1:28" s="21" customFormat="1" ht="102" customHeight="1">
      <c r="A271" s="57"/>
      <c r="B271" s="111"/>
      <c r="C271" s="57">
        <v>2017</v>
      </c>
      <c r="D271" s="65">
        <v>2022</v>
      </c>
      <c r="E271" s="123"/>
      <c r="F271" s="4" t="s">
        <v>18</v>
      </c>
      <c r="G271" s="19">
        <f t="shared" ref="G271:G272" si="247">K271+L271+M271+N271+O271+P271</f>
        <v>16736349.99</v>
      </c>
      <c r="H271" s="19"/>
      <c r="I271" s="19"/>
      <c r="J271" s="19"/>
      <c r="K271" s="19">
        <f>K274</f>
        <v>1832107.99</v>
      </c>
      <c r="L271" s="19">
        <f t="shared" ref="L271:M271" si="248">L274</f>
        <v>2804250</v>
      </c>
      <c r="M271" s="19">
        <f t="shared" si="248"/>
        <v>2886242</v>
      </c>
      <c r="N271" s="19">
        <f t="shared" ref="N271:P271" si="249">N274</f>
        <v>3020750</v>
      </c>
      <c r="O271" s="19">
        <f t="shared" si="249"/>
        <v>3096500</v>
      </c>
      <c r="P271" s="19">
        <f t="shared" si="249"/>
        <v>3096500</v>
      </c>
      <c r="Q271" s="18"/>
      <c r="R271" s="18"/>
      <c r="S271" s="18"/>
      <c r="T271" s="18"/>
      <c r="U271" s="18"/>
      <c r="V271" s="18"/>
      <c r="W271" s="18"/>
      <c r="X271" s="18"/>
      <c r="Y271" s="18"/>
      <c r="Z271" s="18"/>
      <c r="AA271" s="18"/>
      <c r="AB271" s="18"/>
    </row>
    <row r="272" spans="1:28" s="21" customFormat="1" ht="64.5" customHeight="1">
      <c r="A272" s="58"/>
      <c r="B272" s="112"/>
      <c r="C272" s="58"/>
      <c r="D272" s="49"/>
      <c r="E272" s="124"/>
      <c r="F272" s="4" t="s">
        <v>19</v>
      </c>
      <c r="G272" s="19">
        <f t="shared" si="247"/>
        <v>8264015.71</v>
      </c>
      <c r="H272" s="19"/>
      <c r="I272" s="19"/>
      <c r="J272" s="19"/>
      <c r="K272" s="19">
        <f>K275</f>
        <v>8264015.71</v>
      </c>
      <c r="L272" s="19">
        <f t="shared" ref="L272:M272" si="250">L275</f>
        <v>0</v>
      </c>
      <c r="M272" s="19">
        <f t="shared" si="250"/>
        <v>0</v>
      </c>
      <c r="N272" s="19">
        <f t="shared" ref="N272:P272" si="251">N275</f>
        <v>0</v>
      </c>
      <c r="O272" s="19">
        <f t="shared" si="251"/>
        <v>0</v>
      </c>
      <c r="P272" s="19">
        <f t="shared" si="251"/>
        <v>0</v>
      </c>
      <c r="Q272" s="18"/>
      <c r="R272" s="18"/>
      <c r="S272" s="18"/>
      <c r="T272" s="18"/>
      <c r="U272" s="18"/>
      <c r="V272" s="18"/>
      <c r="W272" s="18"/>
      <c r="X272" s="18"/>
      <c r="Y272" s="18"/>
      <c r="Z272" s="18"/>
      <c r="AA272" s="18"/>
      <c r="AB272" s="18"/>
    </row>
    <row r="273" spans="1:28" s="21" customFormat="1" ht="42.75" customHeight="1">
      <c r="A273" s="40"/>
      <c r="B273" s="110" t="s">
        <v>117</v>
      </c>
      <c r="C273" s="56"/>
      <c r="D273" s="64"/>
      <c r="E273" s="122" t="s">
        <v>16</v>
      </c>
      <c r="F273" s="4" t="s">
        <v>17</v>
      </c>
      <c r="G273" s="19">
        <f>K273+L273+M273+N273+O273+P273</f>
        <v>25000365.699999999</v>
      </c>
      <c r="H273" s="19"/>
      <c r="I273" s="19"/>
      <c r="J273" s="19"/>
      <c r="K273" s="19">
        <f>K306</f>
        <v>10096123.699999999</v>
      </c>
      <c r="L273" s="19">
        <f t="shared" ref="L273:M273" si="252">L306</f>
        <v>2804250</v>
      </c>
      <c r="M273" s="19">
        <f t="shared" si="252"/>
        <v>2886242</v>
      </c>
      <c r="N273" s="19">
        <f t="shared" ref="N273:P273" si="253">N306</f>
        <v>3020750</v>
      </c>
      <c r="O273" s="19">
        <f t="shared" si="253"/>
        <v>3096500</v>
      </c>
      <c r="P273" s="19">
        <f t="shared" si="253"/>
        <v>3096500</v>
      </c>
      <c r="Q273" s="18"/>
      <c r="R273" s="18"/>
      <c r="S273" s="18"/>
      <c r="T273" s="18"/>
      <c r="U273" s="18"/>
      <c r="V273" s="18"/>
      <c r="W273" s="18"/>
      <c r="X273" s="18"/>
      <c r="Y273" s="18"/>
      <c r="Z273" s="18"/>
      <c r="AA273" s="18"/>
      <c r="AB273" s="18"/>
    </row>
    <row r="274" spans="1:28" s="21" customFormat="1" ht="110.25" customHeight="1">
      <c r="A274" s="40"/>
      <c r="B274" s="111"/>
      <c r="C274" s="57"/>
      <c r="D274" s="65"/>
      <c r="E274" s="123"/>
      <c r="F274" s="4" t="s">
        <v>18</v>
      </c>
      <c r="G274" s="19">
        <f t="shared" ref="G274:G275" si="254">K274+L274+M274+N274+O274+P274</f>
        <v>16736349.99</v>
      </c>
      <c r="H274" s="19"/>
      <c r="I274" s="19"/>
      <c r="J274" s="19"/>
      <c r="K274" s="19">
        <f>K307</f>
        <v>1832107.99</v>
      </c>
      <c r="L274" s="19">
        <f t="shared" ref="L274:M274" si="255">L307</f>
        <v>2804250</v>
      </c>
      <c r="M274" s="19">
        <f t="shared" si="255"/>
        <v>2886242</v>
      </c>
      <c r="N274" s="19">
        <f t="shared" ref="N274:P274" si="256">N307</f>
        <v>3020750</v>
      </c>
      <c r="O274" s="19">
        <f t="shared" si="256"/>
        <v>3096500</v>
      </c>
      <c r="P274" s="19">
        <f t="shared" si="256"/>
        <v>3096500</v>
      </c>
      <c r="Q274" s="18"/>
      <c r="R274" s="18"/>
      <c r="S274" s="18"/>
      <c r="T274" s="18"/>
      <c r="U274" s="18"/>
      <c r="V274" s="18"/>
      <c r="W274" s="18"/>
      <c r="X274" s="18"/>
      <c r="Y274" s="18"/>
      <c r="Z274" s="18"/>
      <c r="AA274" s="18"/>
      <c r="AB274" s="18"/>
    </row>
    <row r="275" spans="1:28" s="21" customFormat="1" ht="75" customHeight="1">
      <c r="A275" s="40"/>
      <c r="B275" s="112"/>
      <c r="C275" s="58"/>
      <c r="D275" s="49"/>
      <c r="E275" s="124"/>
      <c r="F275" s="4" t="s">
        <v>19</v>
      </c>
      <c r="G275" s="19">
        <f t="shared" si="254"/>
        <v>8264015.71</v>
      </c>
      <c r="H275" s="19"/>
      <c r="I275" s="19"/>
      <c r="J275" s="19"/>
      <c r="K275" s="19">
        <f>K308</f>
        <v>8264015.71</v>
      </c>
      <c r="L275" s="19">
        <f t="shared" ref="L275:M275" si="257">L308</f>
        <v>0</v>
      </c>
      <c r="M275" s="19">
        <f t="shared" si="257"/>
        <v>0</v>
      </c>
      <c r="N275" s="19">
        <f t="shared" ref="N275:P275" si="258">N308</f>
        <v>0</v>
      </c>
      <c r="O275" s="19">
        <f t="shared" si="258"/>
        <v>0</v>
      </c>
      <c r="P275" s="19">
        <f t="shared" si="258"/>
        <v>0</v>
      </c>
      <c r="Q275" s="18"/>
      <c r="R275" s="18"/>
      <c r="S275" s="18"/>
      <c r="T275" s="18"/>
      <c r="U275" s="18"/>
      <c r="V275" s="18"/>
      <c r="W275" s="18"/>
      <c r="X275" s="18"/>
      <c r="Y275" s="18"/>
      <c r="Z275" s="18"/>
      <c r="AA275" s="18"/>
      <c r="AB275" s="18"/>
    </row>
    <row r="276" spans="1:28" s="21" customFormat="1" ht="45" customHeight="1">
      <c r="A276" s="56"/>
      <c r="B276" s="110" t="s">
        <v>49</v>
      </c>
      <c r="C276" s="56"/>
      <c r="D276" s="64"/>
      <c r="E276" s="122" t="s">
        <v>16</v>
      </c>
      <c r="F276" s="4" t="s">
        <v>17</v>
      </c>
      <c r="G276" s="19">
        <f>K276+L276+M276+N276+O276+P276</f>
        <v>7121605</v>
      </c>
      <c r="H276" s="19"/>
      <c r="I276" s="19"/>
      <c r="J276" s="19"/>
      <c r="K276" s="19">
        <f t="shared" ref="K276:M276" si="259">K277+K278</f>
        <v>373105</v>
      </c>
      <c r="L276" s="19">
        <f t="shared" si="259"/>
        <v>1124250</v>
      </c>
      <c r="M276" s="19">
        <f t="shared" si="259"/>
        <v>1500000</v>
      </c>
      <c r="N276" s="19">
        <f t="shared" ref="N276:P276" si="260">N277+N278</f>
        <v>1324250</v>
      </c>
      <c r="O276" s="19">
        <f t="shared" si="260"/>
        <v>1400000</v>
      </c>
      <c r="P276" s="19">
        <f t="shared" si="260"/>
        <v>1400000</v>
      </c>
      <c r="Q276" s="18"/>
      <c r="R276" s="18"/>
      <c r="S276" s="18"/>
      <c r="T276" s="18"/>
      <c r="U276" s="18"/>
      <c r="V276" s="18"/>
      <c r="W276" s="18"/>
      <c r="X276" s="18"/>
      <c r="Y276" s="18"/>
      <c r="Z276" s="18"/>
      <c r="AA276" s="18"/>
      <c r="AB276" s="18"/>
    </row>
    <row r="277" spans="1:28" s="21" customFormat="1" ht="105.75" customHeight="1">
      <c r="A277" s="57"/>
      <c r="B277" s="111"/>
      <c r="C277" s="57">
        <v>2017</v>
      </c>
      <c r="D277" s="65">
        <v>2022</v>
      </c>
      <c r="E277" s="123"/>
      <c r="F277" s="4" t="s">
        <v>18</v>
      </c>
      <c r="G277" s="19">
        <f>K277+L277+M277+N277+O277+P277</f>
        <v>7121605</v>
      </c>
      <c r="H277" s="19"/>
      <c r="I277" s="19"/>
      <c r="J277" s="19"/>
      <c r="K277" s="22">
        <v>373105</v>
      </c>
      <c r="L277" s="19">
        <v>1124250</v>
      </c>
      <c r="M277" s="19">
        <v>1500000</v>
      </c>
      <c r="N277" s="19">
        <v>1324250</v>
      </c>
      <c r="O277" s="19">
        <v>1400000</v>
      </c>
      <c r="P277" s="19">
        <v>1400000</v>
      </c>
      <c r="Q277" s="18"/>
      <c r="R277" s="18"/>
      <c r="S277" s="18"/>
      <c r="T277" s="18"/>
      <c r="U277" s="18"/>
      <c r="V277" s="18"/>
      <c r="W277" s="18"/>
      <c r="X277" s="18"/>
      <c r="Y277" s="18"/>
      <c r="Z277" s="18"/>
      <c r="AA277" s="18"/>
      <c r="AB277" s="18"/>
    </row>
    <row r="278" spans="1:28" s="21" customFormat="1" ht="67.5" customHeight="1">
      <c r="A278" s="58"/>
      <c r="B278" s="112"/>
      <c r="C278" s="58"/>
      <c r="D278" s="49"/>
      <c r="E278" s="124"/>
      <c r="F278" s="4" t="s">
        <v>19</v>
      </c>
      <c r="G278" s="19">
        <f t="shared" ref="G278:G289" si="261">K278+L278+M278</f>
        <v>0</v>
      </c>
      <c r="H278" s="19"/>
      <c r="I278" s="19"/>
      <c r="J278" s="19"/>
      <c r="K278" s="19"/>
      <c r="L278" s="19"/>
      <c r="M278" s="19"/>
      <c r="N278" s="19"/>
      <c r="O278" s="19"/>
      <c r="P278" s="19"/>
      <c r="Q278" s="18"/>
      <c r="R278" s="18"/>
      <c r="S278" s="18"/>
      <c r="T278" s="18"/>
      <c r="U278" s="18"/>
      <c r="V278" s="18"/>
      <c r="W278" s="18"/>
      <c r="X278" s="18"/>
      <c r="Y278" s="18"/>
      <c r="Z278" s="18"/>
      <c r="AA278" s="18"/>
      <c r="AB278" s="18"/>
    </row>
    <row r="279" spans="1:28" s="21" customFormat="1" ht="41.25" customHeight="1">
      <c r="A279" s="56"/>
      <c r="B279" s="110" t="s">
        <v>119</v>
      </c>
      <c r="C279" s="56"/>
      <c r="D279" s="64"/>
      <c r="E279" s="122" t="s">
        <v>16</v>
      </c>
      <c r="F279" s="4" t="s">
        <v>17</v>
      </c>
      <c r="G279" s="19">
        <f>K279+L279+M279+N279+O279+P279</f>
        <v>818930</v>
      </c>
      <c r="H279" s="19"/>
      <c r="I279" s="19"/>
      <c r="J279" s="19"/>
      <c r="K279" s="19">
        <f>K280+K281</f>
        <v>158930</v>
      </c>
      <c r="L279" s="19">
        <f t="shared" ref="L279:M279" si="262">L280+L281</f>
        <v>150000</v>
      </c>
      <c r="M279" s="19">
        <f t="shared" si="262"/>
        <v>120000</v>
      </c>
      <c r="N279" s="19">
        <f t="shared" ref="N279:P279" si="263">N280+N281</f>
        <v>130000</v>
      </c>
      <c r="O279" s="19">
        <f t="shared" si="263"/>
        <v>130000</v>
      </c>
      <c r="P279" s="19">
        <f t="shared" si="263"/>
        <v>130000</v>
      </c>
      <c r="Q279" s="18"/>
      <c r="R279" s="18"/>
      <c r="S279" s="18"/>
      <c r="T279" s="18"/>
      <c r="U279" s="18"/>
      <c r="V279" s="18"/>
      <c r="W279" s="18"/>
      <c r="X279" s="18"/>
      <c r="Y279" s="18"/>
      <c r="Z279" s="18"/>
      <c r="AA279" s="18"/>
      <c r="AB279" s="18"/>
    </row>
    <row r="280" spans="1:28" s="21" customFormat="1" ht="106.5" customHeight="1">
      <c r="A280" s="57"/>
      <c r="B280" s="111"/>
      <c r="C280" s="57">
        <v>2017</v>
      </c>
      <c r="D280" s="65">
        <v>2022</v>
      </c>
      <c r="E280" s="123"/>
      <c r="F280" s="4" t="s">
        <v>18</v>
      </c>
      <c r="G280" s="19">
        <f>K280+L280+M280+N280+O280+P280</f>
        <v>818930</v>
      </c>
      <c r="H280" s="19"/>
      <c r="I280" s="19"/>
      <c r="J280" s="19"/>
      <c r="K280" s="19">
        <v>158930</v>
      </c>
      <c r="L280" s="19">
        <v>150000</v>
      </c>
      <c r="M280" s="19">
        <v>120000</v>
      </c>
      <c r="N280" s="19">
        <v>130000</v>
      </c>
      <c r="O280" s="19">
        <v>130000</v>
      </c>
      <c r="P280" s="19">
        <v>130000</v>
      </c>
      <c r="Q280" s="18"/>
      <c r="R280" s="18"/>
      <c r="S280" s="18"/>
      <c r="T280" s="18"/>
      <c r="U280" s="18"/>
      <c r="V280" s="18"/>
      <c r="W280" s="18"/>
      <c r="X280" s="18"/>
      <c r="Y280" s="18"/>
      <c r="Z280" s="18"/>
      <c r="AA280" s="18"/>
      <c r="AB280" s="18"/>
    </row>
    <row r="281" spans="1:28" s="21" customFormat="1" ht="67.5" customHeight="1">
      <c r="A281" s="58"/>
      <c r="B281" s="112"/>
      <c r="C281" s="58"/>
      <c r="D281" s="49"/>
      <c r="E281" s="124"/>
      <c r="F281" s="4" t="s">
        <v>19</v>
      </c>
      <c r="G281" s="19">
        <f>K281+L281+M281+N281+O281+P281</f>
        <v>0</v>
      </c>
      <c r="H281" s="19"/>
      <c r="I281" s="19"/>
      <c r="J281" s="19"/>
      <c r="K281" s="19"/>
      <c r="L281" s="19"/>
      <c r="M281" s="19"/>
      <c r="N281" s="19"/>
      <c r="O281" s="19"/>
      <c r="P281" s="19"/>
      <c r="Q281" s="18"/>
      <c r="R281" s="18"/>
      <c r="S281" s="18"/>
      <c r="T281" s="18"/>
      <c r="U281" s="18"/>
      <c r="V281" s="18"/>
      <c r="W281" s="18"/>
      <c r="X281" s="18"/>
      <c r="Y281" s="18"/>
      <c r="Z281" s="18"/>
      <c r="AA281" s="18"/>
      <c r="AB281" s="18"/>
    </row>
    <row r="282" spans="1:28" s="21" customFormat="1" ht="39" customHeight="1">
      <c r="A282" s="56"/>
      <c r="B282" s="110" t="s">
        <v>50</v>
      </c>
      <c r="C282" s="56"/>
      <c r="D282" s="64"/>
      <c r="E282" s="122" t="s">
        <v>16</v>
      </c>
      <c r="F282" s="4" t="s">
        <v>17</v>
      </c>
      <c r="G282" s="19">
        <f>K282+L282+M282+N282+O282+P282</f>
        <v>7869164.9900000002</v>
      </c>
      <c r="H282" s="19"/>
      <c r="I282" s="19"/>
      <c r="J282" s="19"/>
      <c r="K282" s="19">
        <f>K283+K284</f>
        <v>373422.99</v>
      </c>
      <c r="L282" s="19">
        <f t="shared" ref="L282:M282" si="264">L283+L284</f>
        <v>1530000</v>
      </c>
      <c r="M282" s="19">
        <f t="shared" si="264"/>
        <v>1266242</v>
      </c>
      <c r="N282" s="19">
        <f>N283+N284</f>
        <v>1566500</v>
      </c>
      <c r="O282" s="19">
        <f t="shared" ref="O282:P282" si="265">O283+O284</f>
        <v>1566500</v>
      </c>
      <c r="P282" s="19">
        <f t="shared" si="265"/>
        <v>1566500</v>
      </c>
      <c r="Q282" s="18"/>
      <c r="R282" s="18"/>
      <c r="S282" s="18"/>
      <c r="T282" s="18"/>
      <c r="U282" s="18"/>
      <c r="V282" s="18"/>
      <c r="W282" s="18"/>
      <c r="X282" s="18"/>
      <c r="Y282" s="18"/>
      <c r="Z282" s="18"/>
      <c r="AA282" s="18"/>
      <c r="AB282" s="18"/>
    </row>
    <row r="283" spans="1:28" s="21" customFormat="1" ht="102.75" customHeight="1">
      <c r="A283" s="57"/>
      <c r="B283" s="111"/>
      <c r="C283" s="57">
        <v>2017</v>
      </c>
      <c r="D283" s="65">
        <v>2022</v>
      </c>
      <c r="E283" s="123"/>
      <c r="F283" s="4" t="s">
        <v>18</v>
      </c>
      <c r="G283" s="19">
        <f>K283+L283+M283+N283+O283+P283</f>
        <v>7869164.9900000002</v>
      </c>
      <c r="H283" s="19"/>
      <c r="I283" s="19"/>
      <c r="J283" s="19"/>
      <c r="K283" s="19">
        <v>373422.99</v>
      </c>
      <c r="L283" s="19">
        <v>1530000</v>
      </c>
      <c r="M283" s="19">
        <v>1266242</v>
      </c>
      <c r="N283" s="19">
        <v>1566500</v>
      </c>
      <c r="O283" s="19">
        <v>1566500</v>
      </c>
      <c r="P283" s="19">
        <v>1566500</v>
      </c>
      <c r="Q283" s="18"/>
      <c r="R283" s="18"/>
      <c r="S283" s="18"/>
      <c r="T283" s="18"/>
      <c r="U283" s="18"/>
      <c r="V283" s="18"/>
      <c r="W283" s="18"/>
      <c r="X283" s="18"/>
      <c r="Y283" s="18"/>
      <c r="Z283" s="18"/>
      <c r="AA283" s="18"/>
      <c r="AB283" s="18"/>
    </row>
    <row r="284" spans="1:28" s="21" customFormat="1" ht="65.25" customHeight="1">
      <c r="A284" s="58"/>
      <c r="B284" s="112"/>
      <c r="C284" s="58"/>
      <c r="D284" s="49"/>
      <c r="E284" s="124"/>
      <c r="F284" s="4" t="s">
        <v>19</v>
      </c>
      <c r="G284" s="19">
        <f t="shared" si="261"/>
        <v>0</v>
      </c>
      <c r="H284" s="19"/>
      <c r="I284" s="19"/>
      <c r="J284" s="19"/>
      <c r="K284" s="19"/>
      <c r="L284" s="19"/>
      <c r="M284" s="19"/>
      <c r="N284" s="19"/>
      <c r="O284" s="19"/>
      <c r="P284" s="19"/>
      <c r="Q284" s="18"/>
      <c r="R284" s="18"/>
      <c r="S284" s="18"/>
      <c r="T284" s="18"/>
      <c r="U284" s="18"/>
      <c r="V284" s="18"/>
      <c r="W284" s="18"/>
      <c r="X284" s="18"/>
      <c r="Y284" s="18"/>
      <c r="Z284" s="18"/>
      <c r="AA284" s="18"/>
      <c r="AB284" s="18"/>
    </row>
    <row r="285" spans="1:28" s="21" customFormat="1" ht="45.75" customHeight="1">
      <c r="A285" s="56"/>
      <c r="B285" s="110" t="s">
        <v>120</v>
      </c>
      <c r="C285" s="57"/>
      <c r="D285" s="65"/>
      <c r="E285" s="122" t="s">
        <v>16</v>
      </c>
      <c r="F285" s="4" t="s">
        <v>17</v>
      </c>
      <c r="G285" s="19">
        <f>K285+L285+M285+N285+O285+P285</f>
        <v>500000</v>
      </c>
      <c r="H285" s="19"/>
      <c r="I285" s="19"/>
      <c r="J285" s="19"/>
      <c r="K285" s="19">
        <f>K286+K287</f>
        <v>500000</v>
      </c>
      <c r="L285" s="19">
        <f t="shared" ref="L285:M285" si="266">L286+L287</f>
        <v>0</v>
      </c>
      <c r="M285" s="19">
        <f t="shared" si="266"/>
        <v>0</v>
      </c>
      <c r="N285" s="19">
        <f t="shared" ref="N285:P285" si="267">N286+N287</f>
        <v>0</v>
      </c>
      <c r="O285" s="19">
        <f t="shared" si="267"/>
        <v>0</v>
      </c>
      <c r="P285" s="19">
        <f t="shared" si="267"/>
        <v>0</v>
      </c>
      <c r="Q285" s="18"/>
      <c r="R285" s="18"/>
      <c r="S285" s="18"/>
      <c r="T285" s="18"/>
      <c r="U285" s="18"/>
      <c r="V285" s="18"/>
      <c r="W285" s="18"/>
      <c r="X285" s="18"/>
      <c r="Y285" s="18"/>
      <c r="Z285" s="18"/>
      <c r="AA285" s="18"/>
      <c r="AB285" s="18"/>
    </row>
    <row r="286" spans="1:28" s="21" customFormat="1" ht="106.5" customHeight="1">
      <c r="A286" s="57"/>
      <c r="B286" s="111"/>
      <c r="C286" s="57">
        <v>2017</v>
      </c>
      <c r="D286" s="65">
        <v>2022</v>
      </c>
      <c r="E286" s="123"/>
      <c r="F286" s="4" t="s">
        <v>18</v>
      </c>
      <c r="G286" s="19">
        <f>K286+L286+M286+N286+O286+P286</f>
        <v>500000</v>
      </c>
      <c r="H286" s="19"/>
      <c r="I286" s="19"/>
      <c r="J286" s="19"/>
      <c r="K286" s="19">
        <v>500000</v>
      </c>
      <c r="L286" s="19"/>
      <c r="M286" s="19"/>
      <c r="N286" s="19"/>
      <c r="O286" s="19"/>
      <c r="P286" s="19"/>
      <c r="Q286" s="18"/>
      <c r="R286" s="18"/>
      <c r="S286" s="18"/>
      <c r="T286" s="18"/>
      <c r="U286" s="18"/>
      <c r="V286" s="18"/>
      <c r="W286" s="18"/>
      <c r="X286" s="18"/>
      <c r="Y286" s="18"/>
      <c r="Z286" s="18"/>
      <c r="AA286" s="18"/>
      <c r="AB286" s="18"/>
    </row>
    <row r="287" spans="1:28" s="21" customFormat="1" ht="66.75" customHeight="1">
      <c r="A287" s="58"/>
      <c r="B287" s="112"/>
      <c r="C287" s="57"/>
      <c r="D287" s="65"/>
      <c r="E287" s="124"/>
      <c r="F287" s="4" t="s">
        <v>19</v>
      </c>
      <c r="G287" s="19">
        <f t="shared" si="261"/>
        <v>0</v>
      </c>
      <c r="H287" s="19"/>
      <c r="I287" s="19"/>
      <c r="J287" s="19"/>
      <c r="K287" s="19"/>
      <c r="L287" s="19"/>
      <c r="M287" s="19"/>
      <c r="N287" s="19"/>
      <c r="O287" s="19"/>
      <c r="P287" s="19"/>
      <c r="Q287" s="18"/>
      <c r="R287" s="18"/>
      <c r="S287" s="18"/>
      <c r="T287" s="18"/>
      <c r="U287" s="18"/>
      <c r="V287" s="18"/>
      <c r="W287" s="18"/>
      <c r="X287" s="18"/>
      <c r="Y287" s="18"/>
      <c r="Z287" s="18"/>
      <c r="AA287" s="18"/>
      <c r="AB287" s="18"/>
    </row>
    <row r="288" spans="1:28" s="21" customFormat="1" ht="42" customHeight="1">
      <c r="A288" s="40"/>
      <c r="B288" s="110" t="s">
        <v>122</v>
      </c>
      <c r="C288" s="56"/>
      <c r="D288" s="64"/>
      <c r="E288" s="59"/>
      <c r="F288" s="4" t="s">
        <v>17</v>
      </c>
      <c r="G288" s="19">
        <f>K288+L288+M288+N288+O288+P288</f>
        <v>514878.28</v>
      </c>
      <c r="H288" s="19"/>
      <c r="I288" s="19"/>
      <c r="J288" s="19"/>
      <c r="K288" s="19">
        <f>K289+K290</f>
        <v>514878.28</v>
      </c>
      <c r="L288" s="19"/>
      <c r="M288" s="19"/>
      <c r="N288" s="19"/>
      <c r="O288" s="19"/>
      <c r="P288" s="19"/>
      <c r="Q288" s="18"/>
      <c r="R288" s="18"/>
      <c r="S288" s="18"/>
      <c r="T288" s="18"/>
      <c r="U288" s="18"/>
      <c r="V288" s="18"/>
      <c r="W288" s="18"/>
      <c r="X288" s="18"/>
      <c r="Y288" s="18"/>
      <c r="Z288" s="18"/>
      <c r="AA288" s="18"/>
      <c r="AB288" s="18"/>
    </row>
    <row r="289" spans="1:28" s="21" customFormat="1" ht="104.25" customHeight="1">
      <c r="A289" s="40"/>
      <c r="B289" s="111"/>
      <c r="C289" s="57">
        <v>2017</v>
      </c>
      <c r="D289" s="65">
        <v>2022</v>
      </c>
      <c r="E289" s="59" t="s">
        <v>16</v>
      </c>
      <c r="F289" s="4" t="s">
        <v>18</v>
      </c>
      <c r="G289" s="19">
        <f t="shared" si="261"/>
        <v>0</v>
      </c>
      <c r="H289" s="19"/>
      <c r="I289" s="19"/>
      <c r="J289" s="19"/>
      <c r="K289" s="19"/>
      <c r="L289" s="19"/>
      <c r="M289" s="19"/>
      <c r="N289" s="19"/>
      <c r="O289" s="19"/>
      <c r="P289" s="19"/>
      <c r="Q289" s="18"/>
      <c r="R289" s="18"/>
      <c r="S289" s="18"/>
      <c r="T289" s="18"/>
      <c r="U289" s="18"/>
      <c r="V289" s="18"/>
      <c r="W289" s="18"/>
      <c r="X289" s="18"/>
      <c r="Y289" s="18"/>
      <c r="Z289" s="18"/>
      <c r="AA289" s="18"/>
      <c r="AB289" s="18"/>
    </row>
    <row r="290" spans="1:28" s="21" customFormat="1" ht="69.75" customHeight="1">
      <c r="A290" s="40"/>
      <c r="B290" s="112"/>
      <c r="C290" s="57"/>
      <c r="D290" s="65"/>
      <c r="E290" s="59"/>
      <c r="F290" s="4" t="s">
        <v>19</v>
      </c>
      <c r="G290" s="19">
        <f t="shared" ref="G290:G308" si="268">K290+L290+M290+N290+O290+P290</f>
        <v>514878.28</v>
      </c>
      <c r="H290" s="19"/>
      <c r="I290" s="19"/>
      <c r="J290" s="19"/>
      <c r="K290" s="19">
        <v>514878.28</v>
      </c>
      <c r="L290" s="19"/>
      <c r="M290" s="19"/>
      <c r="N290" s="19"/>
      <c r="O290" s="19"/>
      <c r="P290" s="19"/>
      <c r="Q290" s="18"/>
      <c r="R290" s="18"/>
      <c r="S290" s="18"/>
      <c r="T290" s="18"/>
      <c r="U290" s="18"/>
      <c r="V290" s="18"/>
      <c r="W290" s="18"/>
      <c r="X290" s="18"/>
      <c r="Y290" s="18"/>
      <c r="Z290" s="18"/>
      <c r="AA290" s="18"/>
      <c r="AB290" s="18"/>
    </row>
    <row r="291" spans="1:28" s="21" customFormat="1" ht="41.25" customHeight="1">
      <c r="A291" s="40"/>
      <c r="B291" s="110" t="s">
        <v>121</v>
      </c>
      <c r="C291" s="125">
        <v>2017</v>
      </c>
      <c r="D291" s="125">
        <v>2022</v>
      </c>
      <c r="E291" s="122" t="s">
        <v>16</v>
      </c>
      <c r="F291" s="4" t="s">
        <v>17</v>
      </c>
      <c r="G291" s="19">
        <f t="shared" si="268"/>
        <v>1300000</v>
      </c>
      <c r="H291" s="19"/>
      <c r="I291" s="19"/>
      <c r="J291" s="19"/>
      <c r="K291" s="19">
        <f>K292+K293</f>
        <v>1300000</v>
      </c>
      <c r="L291" s="19"/>
      <c r="M291" s="19"/>
      <c r="N291" s="19"/>
      <c r="O291" s="19"/>
      <c r="P291" s="19"/>
      <c r="Q291" s="18"/>
      <c r="R291" s="18"/>
      <c r="S291" s="18"/>
      <c r="T291" s="18"/>
      <c r="U291" s="18"/>
      <c r="V291" s="18"/>
      <c r="W291" s="18"/>
      <c r="X291" s="18"/>
      <c r="Y291" s="18"/>
      <c r="Z291" s="18"/>
      <c r="AA291" s="18"/>
      <c r="AB291" s="18"/>
    </row>
    <row r="292" spans="1:28" s="21" customFormat="1" ht="105.75" customHeight="1">
      <c r="A292" s="40"/>
      <c r="B292" s="111"/>
      <c r="C292" s="126"/>
      <c r="D292" s="126"/>
      <c r="E292" s="123"/>
      <c r="F292" s="4" t="s">
        <v>18</v>
      </c>
      <c r="G292" s="19">
        <f t="shared" si="268"/>
        <v>0</v>
      </c>
      <c r="H292" s="19"/>
      <c r="I292" s="19"/>
      <c r="J292" s="19"/>
      <c r="K292" s="19"/>
      <c r="L292" s="19"/>
      <c r="M292" s="19"/>
      <c r="N292" s="19"/>
      <c r="O292" s="19"/>
      <c r="P292" s="19"/>
      <c r="Q292" s="18"/>
      <c r="R292" s="18"/>
      <c r="S292" s="18"/>
      <c r="T292" s="18"/>
      <c r="U292" s="18"/>
      <c r="V292" s="18"/>
      <c r="W292" s="18"/>
      <c r="X292" s="18"/>
      <c r="Y292" s="18"/>
      <c r="Z292" s="18"/>
      <c r="AA292" s="18"/>
      <c r="AB292" s="18"/>
    </row>
    <row r="293" spans="1:28" s="21" customFormat="1" ht="66.75" customHeight="1">
      <c r="A293" s="40"/>
      <c r="B293" s="112"/>
      <c r="C293" s="127"/>
      <c r="D293" s="127"/>
      <c r="E293" s="124"/>
      <c r="F293" s="4" t="s">
        <v>19</v>
      </c>
      <c r="G293" s="19">
        <f t="shared" si="268"/>
        <v>1300000</v>
      </c>
      <c r="H293" s="19"/>
      <c r="I293" s="19"/>
      <c r="J293" s="19"/>
      <c r="K293" s="19">
        <v>1300000</v>
      </c>
      <c r="L293" s="19"/>
      <c r="M293" s="19"/>
      <c r="N293" s="19"/>
      <c r="O293" s="19"/>
      <c r="P293" s="19"/>
      <c r="Q293" s="18"/>
      <c r="R293" s="18"/>
      <c r="S293" s="18"/>
      <c r="T293" s="18"/>
      <c r="U293" s="18"/>
      <c r="V293" s="18"/>
      <c r="W293" s="18"/>
      <c r="X293" s="18"/>
      <c r="Y293" s="18"/>
      <c r="Z293" s="18"/>
      <c r="AA293" s="18"/>
      <c r="AB293" s="18"/>
    </row>
    <row r="294" spans="1:28" s="21" customFormat="1" ht="55.5" customHeight="1">
      <c r="A294" s="40"/>
      <c r="B294" s="110" t="s">
        <v>123</v>
      </c>
      <c r="C294" s="56"/>
      <c r="D294" s="64"/>
      <c r="E294" s="122" t="s">
        <v>16</v>
      </c>
      <c r="F294" s="4" t="s">
        <v>17</v>
      </c>
      <c r="G294" s="19">
        <f t="shared" si="268"/>
        <v>5192665.8099999996</v>
      </c>
      <c r="H294" s="19"/>
      <c r="I294" s="19"/>
      <c r="J294" s="19"/>
      <c r="K294" s="19">
        <f>K295+K296</f>
        <v>5192665.8099999996</v>
      </c>
      <c r="L294" s="19"/>
      <c r="M294" s="19"/>
      <c r="N294" s="19"/>
      <c r="O294" s="19"/>
      <c r="P294" s="19"/>
      <c r="Q294" s="18"/>
      <c r="R294" s="18"/>
      <c r="S294" s="18"/>
      <c r="T294" s="18"/>
      <c r="U294" s="18"/>
      <c r="V294" s="18"/>
      <c r="W294" s="18"/>
      <c r="X294" s="18"/>
      <c r="Y294" s="18"/>
      <c r="Z294" s="18"/>
      <c r="AA294" s="18"/>
      <c r="AB294" s="18"/>
    </row>
    <row r="295" spans="1:28" s="21" customFormat="1" ht="104.25" customHeight="1">
      <c r="A295" s="40"/>
      <c r="B295" s="111"/>
      <c r="C295" s="57">
        <v>2017</v>
      </c>
      <c r="D295" s="65">
        <v>2022</v>
      </c>
      <c r="E295" s="123"/>
      <c r="F295" s="4" t="s">
        <v>18</v>
      </c>
      <c r="G295" s="19">
        <f t="shared" si="268"/>
        <v>259634</v>
      </c>
      <c r="H295" s="19"/>
      <c r="I295" s="19"/>
      <c r="J295" s="19"/>
      <c r="K295" s="19">
        <v>259634</v>
      </c>
      <c r="L295" s="19"/>
      <c r="M295" s="19"/>
      <c r="N295" s="19"/>
      <c r="O295" s="19"/>
      <c r="P295" s="19"/>
      <c r="Q295" s="18"/>
      <c r="R295" s="18"/>
      <c r="S295" s="18"/>
      <c r="T295" s="18"/>
      <c r="U295" s="18"/>
      <c r="V295" s="18"/>
      <c r="W295" s="18"/>
      <c r="X295" s="18"/>
      <c r="Y295" s="18"/>
      <c r="Z295" s="18"/>
      <c r="AA295" s="18"/>
      <c r="AB295" s="18"/>
    </row>
    <row r="296" spans="1:28" s="21" customFormat="1" ht="65.25" customHeight="1">
      <c r="A296" s="40"/>
      <c r="B296" s="112"/>
      <c r="C296" s="58"/>
      <c r="D296" s="49"/>
      <c r="E296" s="124"/>
      <c r="F296" s="4" t="s">
        <v>19</v>
      </c>
      <c r="G296" s="19">
        <f t="shared" si="268"/>
        <v>4933031.8099999996</v>
      </c>
      <c r="H296" s="19"/>
      <c r="I296" s="19"/>
      <c r="J296" s="19"/>
      <c r="K296" s="19">
        <v>4933031.8099999996</v>
      </c>
      <c r="L296" s="19"/>
      <c r="M296" s="19"/>
      <c r="N296" s="19"/>
      <c r="O296" s="19"/>
      <c r="P296" s="19"/>
      <c r="Q296" s="18"/>
      <c r="R296" s="18"/>
      <c r="S296" s="18"/>
      <c r="T296" s="18"/>
      <c r="U296" s="18"/>
      <c r="V296" s="18"/>
      <c r="W296" s="18"/>
      <c r="X296" s="18"/>
      <c r="Y296" s="18"/>
      <c r="Z296" s="18"/>
      <c r="AA296" s="18"/>
      <c r="AB296" s="18"/>
    </row>
    <row r="297" spans="1:28" s="21" customFormat="1" ht="54.75" customHeight="1">
      <c r="A297" s="40"/>
      <c r="B297" s="92" t="s">
        <v>131</v>
      </c>
      <c r="C297" s="64">
        <v>2017</v>
      </c>
      <c r="D297" s="77">
        <v>2022</v>
      </c>
      <c r="E297" s="122" t="s">
        <v>16</v>
      </c>
      <c r="F297" s="4" t="s">
        <v>17</v>
      </c>
      <c r="G297" s="19">
        <f t="shared" si="268"/>
        <v>19369</v>
      </c>
      <c r="H297" s="19"/>
      <c r="I297" s="19"/>
      <c r="J297" s="19"/>
      <c r="K297" s="19">
        <v>19369</v>
      </c>
      <c r="L297" s="19"/>
      <c r="M297" s="19"/>
      <c r="N297" s="19"/>
      <c r="O297" s="19"/>
      <c r="P297" s="19"/>
      <c r="Q297" s="18"/>
      <c r="R297" s="18"/>
      <c r="S297" s="18"/>
      <c r="T297" s="18"/>
      <c r="U297" s="18"/>
      <c r="V297" s="18"/>
      <c r="W297" s="18"/>
      <c r="X297" s="18"/>
      <c r="Y297" s="18"/>
      <c r="Z297" s="18"/>
      <c r="AA297" s="18"/>
      <c r="AB297" s="18"/>
    </row>
    <row r="298" spans="1:28" s="21" customFormat="1" ht="107.25" customHeight="1">
      <c r="A298" s="40"/>
      <c r="B298" s="75"/>
      <c r="C298" s="65"/>
      <c r="D298" s="78"/>
      <c r="E298" s="123"/>
      <c r="F298" s="4" t="s">
        <v>18</v>
      </c>
      <c r="G298" s="19">
        <f t="shared" si="268"/>
        <v>19369</v>
      </c>
      <c r="H298" s="19"/>
      <c r="I298" s="19"/>
      <c r="J298" s="19"/>
      <c r="K298" s="19">
        <v>19369</v>
      </c>
      <c r="L298" s="19"/>
      <c r="M298" s="19"/>
      <c r="N298" s="19"/>
      <c r="O298" s="19"/>
      <c r="P298" s="19"/>
      <c r="Q298" s="18"/>
      <c r="R298" s="18"/>
      <c r="S298" s="18"/>
      <c r="T298" s="18"/>
      <c r="U298" s="18"/>
      <c r="V298" s="18"/>
      <c r="W298" s="18"/>
      <c r="X298" s="18"/>
      <c r="Y298" s="18"/>
      <c r="Z298" s="18"/>
      <c r="AA298" s="18"/>
      <c r="AB298" s="18"/>
    </row>
    <row r="299" spans="1:28" s="21" customFormat="1" ht="63" customHeight="1">
      <c r="A299" s="40"/>
      <c r="B299" s="76"/>
      <c r="C299" s="49"/>
      <c r="D299" s="79"/>
      <c r="E299" s="124"/>
      <c r="F299" s="4" t="s">
        <v>19</v>
      </c>
      <c r="G299" s="19">
        <f t="shared" si="268"/>
        <v>0</v>
      </c>
      <c r="H299" s="19"/>
      <c r="I299" s="19"/>
      <c r="J299" s="19"/>
      <c r="K299" s="19"/>
      <c r="L299" s="19"/>
      <c r="M299" s="19"/>
      <c r="N299" s="19"/>
      <c r="O299" s="19"/>
      <c r="P299" s="19"/>
      <c r="Q299" s="18"/>
      <c r="R299" s="18"/>
      <c r="S299" s="18"/>
      <c r="T299" s="18"/>
      <c r="U299" s="18"/>
      <c r="V299" s="18"/>
      <c r="W299" s="18"/>
      <c r="X299" s="18"/>
      <c r="Y299" s="18"/>
      <c r="Z299" s="18"/>
      <c r="AA299" s="18"/>
      <c r="AB299" s="18"/>
    </row>
    <row r="300" spans="1:28" s="21" customFormat="1" ht="77.25" customHeight="1">
      <c r="A300" s="40"/>
      <c r="B300" s="85" t="s">
        <v>128</v>
      </c>
      <c r="C300" s="86">
        <v>2017</v>
      </c>
      <c r="D300" s="86">
        <v>2022</v>
      </c>
      <c r="E300" s="122" t="s">
        <v>16</v>
      </c>
      <c r="F300" s="27" t="s">
        <v>17</v>
      </c>
      <c r="G300" s="19">
        <f t="shared" si="268"/>
        <v>1595901.62</v>
      </c>
      <c r="H300" s="19"/>
      <c r="I300" s="19"/>
      <c r="J300" s="19"/>
      <c r="K300" s="19">
        <f>K301+K302</f>
        <v>1595901.62</v>
      </c>
      <c r="L300" s="19"/>
      <c r="M300" s="19"/>
      <c r="N300" s="19"/>
      <c r="O300" s="19"/>
      <c r="P300" s="19"/>
      <c r="Q300" s="18"/>
      <c r="R300" s="18"/>
      <c r="S300" s="18"/>
      <c r="T300" s="18"/>
      <c r="U300" s="18"/>
      <c r="V300" s="18"/>
      <c r="W300" s="18"/>
      <c r="X300" s="18"/>
      <c r="Y300" s="18"/>
      <c r="Z300" s="18"/>
      <c r="AA300" s="18"/>
      <c r="AB300" s="18"/>
    </row>
    <row r="301" spans="1:28" s="21" customFormat="1" ht="106.5" customHeight="1">
      <c r="A301" s="40"/>
      <c r="B301" s="83"/>
      <c r="C301" s="81"/>
      <c r="D301" s="81"/>
      <c r="E301" s="123"/>
      <c r="F301" s="27" t="s">
        <v>18</v>
      </c>
      <c r="G301" s="19">
        <f t="shared" si="268"/>
        <v>79796</v>
      </c>
      <c r="H301" s="19"/>
      <c r="I301" s="19"/>
      <c r="J301" s="19"/>
      <c r="K301" s="19">
        <v>79796</v>
      </c>
      <c r="L301" s="19"/>
      <c r="M301" s="19"/>
      <c r="N301" s="19"/>
      <c r="O301" s="19"/>
      <c r="P301" s="19"/>
      <c r="Q301" s="18"/>
      <c r="R301" s="18"/>
      <c r="S301" s="18"/>
      <c r="T301" s="18"/>
      <c r="U301" s="18"/>
      <c r="V301" s="18"/>
      <c r="W301" s="18"/>
      <c r="X301" s="18"/>
      <c r="Y301" s="18"/>
      <c r="Z301" s="18"/>
      <c r="AA301" s="18"/>
      <c r="AB301" s="18"/>
    </row>
    <row r="302" spans="1:28" s="21" customFormat="1" ht="66" customHeight="1">
      <c r="A302" s="40"/>
      <c r="B302" s="84"/>
      <c r="C302" s="82"/>
      <c r="D302" s="82"/>
      <c r="E302" s="124"/>
      <c r="F302" s="27" t="s">
        <v>19</v>
      </c>
      <c r="G302" s="19">
        <f t="shared" si="268"/>
        <v>1516105.62</v>
      </c>
      <c r="H302" s="19"/>
      <c r="I302" s="19"/>
      <c r="J302" s="19"/>
      <c r="K302" s="19">
        <v>1516105.62</v>
      </c>
      <c r="L302" s="19"/>
      <c r="M302" s="19"/>
      <c r="N302" s="19"/>
      <c r="O302" s="19"/>
      <c r="P302" s="19"/>
      <c r="Q302" s="18"/>
      <c r="R302" s="18"/>
      <c r="S302" s="18"/>
      <c r="T302" s="18"/>
      <c r="U302" s="18"/>
      <c r="V302" s="18"/>
      <c r="W302" s="18"/>
      <c r="X302" s="18"/>
      <c r="Y302" s="18"/>
      <c r="Z302" s="18"/>
      <c r="AA302" s="18"/>
      <c r="AB302" s="18"/>
    </row>
    <row r="303" spans="1:28" s="21" customFormat="1" ht="66" customHeight="1">
      <c r="A303" s="40"/>
      <c r="B303" s="92" t="s">
        <v>132</v>
      </c>
      <c r="C303" s="93">
        <v>2017</v>
      </c>
      <c r="D303" s="93">
        <v>2022</v>
      </c>
      <c r="E303" s="122" t="s">
        <v>16</v>
      </c>
      <c r="F303" s="27" t="s">
        <v>17</v>
      </c>
      <c r="G303" s="19">
        <f t="shared" si="268"/>
        <v>67851</v>
      </c>
      <c r="H303" s="19"/>
      <c r="I303" s="19"/>
      <c r="J303" s="19"/>
      <c r="K303" s="19">
        <f>K304+K305</f>
        <v>67851</v>
      </c>
      <c r="L303" s="19"/>
      <c r="M303" s="19"/>
      <c r="N303" s="19"/>
      <c r="O303" s="19"/>
      <c r="P303" s="19"/>
      <c r="Q303" s="18"/>
      <c r="R303" s="18"/>
      <c r="S303" s="18"/>
      <c r="T303" s="18"/>
      <c r="U303" s="18"/>
      <c r="V303" s="18"/>
      <c r="W303" s="18"/>
      <c r="X303" s="18"/>
      <c r="Y303" s="18"/>
      <c r="Z303" s="18"/>
      <c r="AA303" s="18"/>
      <c r="AB303" s="18"/>
    </row>
    <row r="304" spans="1:28" s="21" customFormat="1" ht="120.75" customHeight="1">
      <c r="A304" s="40"/>
      <c r="B304" s="97"/>
      <c r="C304" s="94"/>
      <c r="D304" s="94"/>
      <c r="E304" s="123"/>
      <c r="F304" s="27" t="s">
        <v>18</v>
      </c>
      <c r="G304" s="19">
        <f t="shared" si="268"/>
        <v>67851</v>
      </c>
      <c r="H304" s="19"/>
      <c r="I304" s="19"/>
      <c r="J304" s="19"/>
      <c r="K304" s="19">
        <v>67851</v>
      </c>
      <c r="L304" s="19"/>
      <c r="M304" s="19"/>
      <c r="N304" s="19"/>
      <c r="O304" s="19"/>
      <c r="P304" s="19"/>
      <c r="Q304" s="18"/>
      <c r="R304" s="18"/>
      <c r="S304" s="18"/>
      <c r="T304" s="18"/>
      <c r="U304" s="18"/>
      <c r="V304" s="18"/>
      <c r="W304" s="18"/>
      <c r="X304" s="18"/>
      <c r="Y304" s="18"/>
      <c r="Z304" s="18"/>
      <c r="AA304" s="18"/>
      <c r="AB304" s="18"/>
    </row>
    <row r="305" spans="1:28" s="21" customFormat="1" ht="66" customHeight="1">
      <c r="A305" s="40"/>
      <c r="B305" s="63"/>
      <c r="C305" s="95"/>
      <c r="D305" s="95"/>
      <c r="E305" s="124"/>
      <c r="F305" s="27" t="s">
        <v>19</v>
      </c>
      <c r="G305" s="19">
        <f t="shared" si="268"/>
        <v>0</v>
      </c>
      <c r="H305" s="19"/>
      <c r="I305" s="19"/>
      <c r="J305" s="19"/>
      <c r="K305" s="19"/>
      <c r="L305" s="19"/>
      <c r="M305" s="19"/>
      <c r="N305" s="19"/>
      <c r="O305" s="19"/>
      <c r="P305" s="19"/>
      <c r="Q305" s="18"/>
      <c r="R305" s="18"/>
      <c r="S305" s="18"/>
      <c r="T305" s="18"/>
      <c r="U305" s="18"/>
      <c r="V305" s="18"/>
      <c r="W305" s="18"/>
      <c r="X305" s="18"/>
      <c r="Y305" s="18"/>
      <c r="Z305" s="18"/>
      <c r="AA305" s="18"/>
      <c r="AB305" s="18"/>
    </row>
    <row r="306" spans="1:28" s="21" customFormat="1" ht="45" customHeight="1">
      <c r="A306" s="80"/>
      <c r="B306" s="60" t="s">
        <v>124</v>
      </c>
      <c r="C306" s="61"/>
      <c r="D306" s="61"/>
      <c r="E306" s="62"/>
      <c r="F306" s="4" t="s">
        <v>17</v>
      </c>
      <c r="G306" s="19">
        <f t="shared" si="268"/>
        <v>25000365.699999999</v>
      </c>
      <c r="H306" s="19"/>
      <c r="I306" s="19"/>
      <c r="J306" s="19"/>
      <c r="K306" s="19">
        <f>K307+K308</f>
        <v>10096123.699999999</v>
      </c>
      <c r="L306" s="19">
        <f t="shared" ref="L306:M306" si="269">L307+L308</f>
        <v>2804250</v>
      </c>
      <c r="M306" s="19">
        <f t="shared" si="269"/>
        <v>2886242</v>
      </c>
      <c r="N306" s="19">
        <f t="shared" ref="N306:P306" si="270">N307+N308</f>
        <v>3020750</v>
      </c>
      <c r="O306" s="19">
        <f t="shared" si="270"/>
        <v>3096500</v>
      </c>
      <c r="P306" s="19">
        <f t="shared" si="270"/>
        <v>3096500</v>
      </c>
      <c r="Q306" s="18"/>
      <c r="R306" s="18"/>
      <c r="S306" s="18"/>
      <c r="T306" s="18"/>
      <c r="U306" s="18"/>
      <c r="V306" s="18"/>
      <c r="W306" s="18"/>
      <c r="X306" s="18"/>
      <c r="Y306" s="18"/>
      <c r="Z306" s="18"/>
      <c r="AA306" s="18"/>
      <c r="AB306" s="18"/>
    </row>
    <row r="307" spans="1:28" s="21" customFormat="1" ht="103.5" customHeight="1">
      <c r="A307" s="57"/>
      <c r="B307" s="60"/>
      <c r="C307" s="61"/>
      <c r="D307" s="61"/>
      <c r="E307" s="62"/>
      <c r="F307" s="4" t="s">
        <v>18</v>
      </c>
      <c r="G307" s="19">
        <f t="shared" si="268"/>
        <v>16736349.99</v>
      </c>
      <c r="H307" s="19"/>
      <c r="I307" s="19"/>
      <c r="J307" s="19"/>
      <c r="K307" s="19">
        <f>K277+K280+K283+K286+K295+K298+K301+K304</f>
        <v>1832107.99</v>
      </c>
      <c r="L307" s="19">
        <f t="shared" ref="L307:M307" si="271">L277+L280+L283+L286+L295</f>
        <v>2804250</v>
      </c>
      <c r="M307" s="19">
        <f t="shared" si="271"/>
        <v>2886242</v>
      </c>
      <c r="N307" s="19">
        <f t="shared" ref="N307:P307" si="272">N277+N280+N283+N286+N295</f>
        <v>3020750</v>
      </c>
      <c r="O307" s="19">
        <f t="shared" si="272"/>
        <v>3096500</v>
      </c>
      <c r="P307" s="19">
        <f t="shared" si="272"/>
        <v>3096500</v>
      </c>
      <c r="Q307" s="18"/>
      <c r="R307" s="18"/>
      <c r="S307" s="18"/>
      <c r="T307" s="18"/>
      <c r="U307" s="18"/>
      <c r="V307" s="18"/>
      <c r="W307" s="18"/>
      <c r="X307" s="18"/>
      <c r="Y307" s="18"/>
      <c r="Z307" s="18"/>
      <c r="AA307" s="18"/>
      <c r="AB307" s="18"/>
    </row>
    <row r="308" spans="1:28" s="21" customFormat="1" ht="63.75" customHeight="1">
      <c r="A308" s="58"/>
      <c r="B308" s="63"/>
      <c r="C308" s="71"/>
      <c r="D308" s="71"/>
      <c r="E308" s="66"/>
      <c r="F308" s="4" t="s">
        <v>19</v>
      </c>
      <c r="G308" s="19">
        <f t="shared" si="268"/>
        <v>8264015.71</v>
      </c>
      <c r="H308" s="19"/>
      <c r="I308" s="19"/>
      <c r="J308" s="19"/>
      <c r="K308" s="19">
        <f>K290+K293+K296+K302</f>
        <v>8264015.71</v>
      </c>
      <c r="L308" s="19"/>
      <c r="M308" s="19"/>
      <c r="N308" s="19"/>
      <c r="O308" s="19"/>
      <c r="P308" s="19"/>
      <c r="Q308" s="18"/>
      <c r="R308" s="18"/>
      <c r="S308" s="18"/>
      <c r="T308" s="18"/>
      <c r="U308" s="18"/>
      <c r="V308" s="18"/>
      <c r="W308" s="18"/>
      <c r="X308" s="18"/>
      <c r="Y308" s="18"/>
      <c r="Z308" s="18"/>
      <c r="AA308" s="18"/>
      <c r="AB308" s="18"/>
    </row>
    <row r="309" spans="1:28" ht="38.25">
      <c r="A309" s="138" t="s">
        <v>125</v>
      </c>
      <c r="B309" s="139"/>
      <c r="C309" s="139"/>
      <c r="D309" s="139"/>
      <c r="E309" s="140"/>
      <c r="F309" s="4" t="s">
        <v>17</v>
      </c>
      <c r="G309" s="10">
        <f t="shared" ref="G309:I310" si="273">G30+G68+G215+G239+G306+G265</f>
        <v>237576404.12</v>
      </c>
      <c r="H309" s="10">
        <f t="shared" si="273"/>
        <v>40530915.329999998</v>
      </c>
      <c r="I309" s="10">
        <f t="shared" si="273"/>
        <v>38300755.899999999</v>
      </c>
      <c r="J309" s="29">
        <f>J30+J68+J215+J239</f>
        <v>33489669.25</v>
      </c>
      <c r="K309" s="19">
        <f t="shared" ref="K309:P309" si="274">K30+K68+K215+K239+K265+K306</f>
        <v>37123273.239999995</v>
      </c>
      <c r="L309" s="19">
        <f t="shared" si="274"/>
        <v>17153766.399999999</v>
      </c>
      <c r="M309" s="19">
        <f t="shared" si="274"/>
        <v>17245692</v>
      </c>
      <c r="N309" s="19">
        <f t="shared" si="274"/>
        <v>17866944</v>
      </c>
      <c r="O309" s="19">
        <f t="shared" si="274"/>
        <v>17932694</v>
      </c>
      <c r="P309" s="19">
        <f t="shared" si="274"/>
        <v>17932694</v>
      </c>
      <c r="Q309" s="3" t="s">
        <v>15</v>
      </c>
      <c r="R309" s="3" t="s">
        <v>15</v>
      </c>
      <c r="S309" s="3" t="s">
        <v>15</v>
      </c>
      <c r="T309" s="3" t="s">
        <v>15</v>
      </c>
      <c r="U309" s="3" t="s">
        <v>15</v>
      </c>
      <c r="V309" s="3" t="s">
        <v>15</v>
      </c>
      <c r="W309" s="3" t="s">
        <v>15</v>
      </c>
      <c r="X309" s="3" t="s">
        <v>15</v>
      </c>
      <c r="Y309" s="3" t="s">
        <v>15</v>
      </c>
      <c r="Z309" s="3"/>
      <c r="AA309" s="3"/>
      <c r="AB309" s="3"/>
    </row>
    <row r="310" spans="1:28" ht="102">
      <c r="A310" s="141"/>
      <c r="B310" s="139"/>
      <c r="C310" s="139"/>
      <c r="D310" s="139"/>
      <c r="E310" s="140"/>
      <c r="F310" s="4" t="s">
        <v>18</v>
      </c>
      <c r="G310" s="10">
        <f t="shared" si="273"/>
        <v>153464128.10000002</v>
      </c>
      <c r="H310" s="10">
        <f t="shared" si="273"/>
        <v>14037955.1</v>
      </c>
      <c r="I310" s="10">
        <f t="shared" si="273"/>
        <v>15671391.240000002</v>
      </c>
      <c r="J310" s="10">
        <f t="shared" ref="J310:P310" si="275">J31+J69+J216+J240+J307+J266</f>
        <v>17930833.059999999</v>
      </c>
      <c r="K310" s="19">
        <f t="shared" si="275"/>
        <v>17692158.300000001</v>
      </c>
      <c r="L310" s="10">
        <f t="shared" si="275"/>
        <v>17153766.399999999</v>
      </c>
      <c r="M310" s="10">
        <f t="shared" si="275"/>
        <v>17245692</v>
      </c>
      <c r="N310" s="10">
        <f t="shared" si="275"/>
        <v>17866944</v>
      </c>
      <c r="O310" s="10">
        <f t="shared" si="275"/>
        <v>17932694</v>
      </c>
      <c r="P310" s="10">
        <f t="shared" si="275"/>
        <v>17932694</v>
      </c>
      <c r="Q310" s="3" t="s">
        <v>15</v>
      </c>
      <c r="R310" s="3" t="s">
        <v>15</v>
      </c>
      <c r="S310" s="3" t="s">
        <v>15</v>
      </c>
      <c r="T310" s="3" t="s">
        <v>15</v>
      </c>
      <c r="U310" s="3" t="s">
        <v>15</v>
      </c>
      <c r="V310" s="3" t="s">
        <v>15</v>
      </c>
      <c r="W310" s="3" t="s">
        <v>15</v>
      </c>
      <c r="X310" s="3" t="s">
        <v>15</v>
      </c>
      <c r="Y310" s="3" t="s">
        <v>15</v>
      </c>
      <c r="Z310" s="3"/>
      <c r="AA310" s="3"/>
      <c r="AB310" s="3"/>
    </row>
    <row r="311" spans="1:28" ht="119.25" customHeight="1">
      <c r="A311" s="141"/>
      <c r="B311" s="139"/>
      <c r="C311" s="139"/>
      <c r="D311" s="139"/>
      <c r="E311" s="140"/>
      <c r="F311" s="4" t="s">
        <v>98</v>
      </c>
      <c r="G311" s="10">
        <f>G133</f>
        <v>6909247.5700000003</v>
      </c>
      <c r="H311" s="10"/>
      <c r="I311" s="10"/>
      <c r="J311" s="19">
        <f>J133</f>
        <v>3554837.82</v>
      </c>
      <c r="K311" s="19">
        <f>K217</f>
        <v>3354409.75</v>
      </c>
      <c r="L311" s="19"/>
      <c r="M311" s="10"/>
      <c r="N311" s="19"/>
      <c r="O311" s="19"/>
      <c r="P311" s="19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</row>
    <row r="312" spans="1:28" ht="71.25" customHeight="1">
      <c r="A312" s="142"/>
      <c r="B312" s="143"/>
      <c r="C312" s="143"/>
      <c r="D312" s="143"/>
      <c r="E312" s="144"/>
      <c r="F312" s="4" t="s">
        <v>97</v>
      </c>
      <c r="G312" s="10">
        <f t="shared" ref="G312:P312" si="276">G32+G70+G218+G241+G308+G267</f>
        <v>77203028.450000003</v>
      </c>
      <c r="H312" s="10">
        <f t="shared" si="276"/>
        <v>26492960.23</v>
      </c>
      <c r="I312" s="10">
        <f t="shared" si="276"/>
        <v>22629364.66</v>
      </c>
      <c r="J312" s="10">
        <f t="shared" si="276"/>
        <v>12003998.369999999</v>
      </c>
      <c r="K312" s="19">
        <f t="shared" si="276"/>
        <v>16076705.189999999</v>
      </c>
      <c r="L312" s="10">
        <f t="shared" si="276"/>
        <v>0</v>
      </c>
      <c r="M312" s="10">
        <f t="shared" si="276"/>
        <v>0</v>
      </c>
      <c r="N312" s="10">
        <f t="shared" si="276"/>
        <v>0</v>
      </c>
      <c r="O312" s="10">
        <f t="shared" si="276"/>
        <v>0</v>
      </c>
      <c r="P312" s="10">
        <f t="shared" si="276"/>
        <v>0</v>
      </c>
      <c r="Q312" s="3" t="s">
        <v>15</v>
      </c>
      <c r="R312" s="3" t="s">
        <v>15</v>
      </c>
      <c r="S312" s="3" t="s">
        <v>15</v>
      </c>
      <c r="T312" s="3" t="s">
        <v>15</v>
      </c>
      <c r="U312" s="3" t="s">
        <v>15</v>
      </c>
      <c r="V312" s="3" t="s">
        <v>15</v>
      </c>
      <c r="W312" s="3" t="s">
        <v>15</v>
      </c>
      <c r="X312" s="3" t="s">
        <v>15</v>
      </c>
      <c r="Y312" s="3" t="s">
        <v>15</v>
      </c>
      <c r="Z312" s="3"/>
      <c r="AA312" s="3"/>
      <c r="AB312" s="3"/>
    </row>
    <row r="313" spans="1:28">
      <c r="A313" s="6"/>
      <c r="B313" s="6"/>
      <c r="C313" s="6"/>
      <c r="D313" s="6"/>
      <c r="E313" s="6"/>
      <c r="F313" s="6"/>
      <c r="G313" s="6"/>
      <c r="H313" s="6"/>
      <c r="I313" s="6"/>
      <c r="J313" s="20"/>
      <c r="K313" s="20"/>
      <c r="L313" s="20"/>
      <c r="M313" s="6"/>
      <c r="N313" s="20"/>
      <c r="O313" s="20"/>
      <c r="P313" s="99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</row>
    <row r="314" spans="1:28">
      <c r="P314" s="20"/>
    </row>
    <row r="315" spans="1:28">
      <c r="B315" s="13"/>
      <c r="G315" s="13"/>
    </row>
    <row r="316" spans="1:28">
      <c r="B316" s="13"/>
    </row>
    <row r="317" spans="1:28">
      <c r="B317" s="13"/>
    </row>
  </sheetData>
  <mergeCells count="431">
    <mergeCell ref="E303:E305"/>
    <mergeCell ref="A242:B242"/>
    <mergeCell ref="B244:B246"/>
    <mergeCell ref="E244:E246"/>
    <mergeCell ref="A243:B243"/>
    <mergeCell ref="A239:A241"/>
    <mergeCell ref="B239:B241"/>
    <mergeCell ref="C239:C241"/>
    <mergeCell ref="D239:D241"/>
    <mergeCell ref="E239:E241"/>
    <mergeCell ref="B247:B249"/>
    <mergeCell ref="E247:E249"/>
    <mergeCell ref="B253:B255"/>
    <mergeCell ref="C253:C255"/>
    <mergeCell ref="D253:D255"/>
    <mergeCell ref="E253:E255"/>
    <mergeCell ref="A259:A261"/>
    <mergeCell ref="B259:B261"/>
    <mergeCell ref="C259:C261"/>
    <mergeCell ref="D259:D261"/>
    <mergeCell ref="E259:E261"/>
    <mergeCell ref="A262:A264"/>
    <mergeCell ref="B262:B264"/>
    <mergeCell ref="C262:C264"/>
    <mergeCell ref="A221:A223"/>
    <mergeCell ref="B221:B223"/>
    <mergeCell ref="C221:C223"/>
    <mergeCell ref="D221:D223"/>
    <mergeCell ref="E221:E223"/>
    <mergeCell ref="A219:B219"/>
    <mergeCell ref="A220:B220"/>
    <mergeCell ref="A224:A226"/>
    <mergeCell ref="B224:B226"/>
    <mergeCell ref="C224:C226"/>
    <mergeCell ref="D224:D226"/>
    <mergeCell ref="E224:E226"/>
    <mergeCell ref="A236:A238"/>
    <mergeCell ref="B236:B238"/>
    <mergeCell ref="C236:C238"/>
    <mergeCell ref="D236:D238"/>
    <mergeCell ref="E236:E238"/>
    <mergeCell ref="A227:A229"/>
    <mergeCell ref="B227:B229"/>
    <mergeCell ref="C227:C229"/>
    <mergeCell ref="D227:D229"/>
    <mergeCell ref="E227:E229"/>
    <mergeCell ref="A230:A232"/>
    <mergeCell ref="B230:B232"/>
    <mergeCell ref="C230:C232"/>
    <mergeCell ref="D230:D232"/>
    <mergeCell ref="E230:E232"/>
    <mergeCell ref="A233:A235"/>
    <mergeCell ref="B233:B235"/>
    <mergeCell ref="C233:C235"/>
    <mergeCell ref="D233:D235"/>
    <mergeCell ref="E233:E235"/>
    <mergeCell ref="C200:C202"/>
    <mergeCell ref="D200:D202"/>
    <mergeCell ref="E200:E202"/>
    <mergeCell ref="A206:A208"/>
    <mergeCell ref="B206:B208"/>
    <mergeCell ref="C206:C208"/>
    <mergeCell ref="D206:D208"/>
    <mergeCell ref="E206:E208"/>
    <mergeCell ref="A194:A196"/>
    <mergeCell ref="B194:B196"/>
    <mergeCell ref="C194:C196"/>
    <mergeCell ref="D194:D196"/>
    <mergeCell ref="E194:E196"/>
    <mergeCell ref="A197:A199"/>
    <mergeCell ref="B197:B199"/>
    <mergeCell ref="C197:C199"/>
    <mergeCell ref="D197:D199"/>
    <mergeCell ref="E197:E199"/>
    <mergeCell ref="A200:A202"/>
    <mergeCell ref="B200:B202"/>
    <mergeCell ref="A188:A190"/>
    <mergeCell ref="B188:B190"/>
    <mergeCell ref="C188:C190"/>
    <mergeCell ref="D188:D190"/>
    <mergeCell ref="E188:E190"/>
    <mergeCell ref="A191:A193"/>
    <mergeCell ref="B191:B193"/>
    <mergeCell ref="C191:C193"/>
    <mergeCell ref="D191:D193"/>
    <mergeCell ref="E191:E193"/>
    <mergeCell ref="A182:A184"/>
    <mergeCell ref="B182:B184"/>
    <mergeCell ref="C182:C184"/>
    <mergeCell ref="D182:D184"/>
    <mergeCell ref="E182:E184"/>
    <mergeCell ref="A185:A187"/>
    <mergeCell ref="B185:B187"/>
    <mergeCell ref="C185:C187"/>
    <mergeCell ref="D185:D187"/>
    <mergeCell ref="E185:E187"/>
    <mergeCell ref="A176:A178"/>
    <mergeCell ref="B176:B178"/>
    <mergeCell ref="C176:C178"/>
    <mergeCell ref="D176:D178"/>
    <mergeCell ref="E176:E178"/>
    <mergeCell ref="A179:A181"/>
    <mergeCell ref="B179:B181"/>
    <mergeCell ref="C179:C181"/>
    <mergeCell ref="D179:D181"/>
    <mergeCell ref="E179:E181"/>
    <mergeCell ref="A170:A172"/>
    <mergeCell ref="B170:B172"/>
    <mergeCell ref="C170:C172"/>
    <mergeCell ref="D170:D172"/>
    <mergeCell ref="E170:E172"/>
    <mergeCell ref="A173:A175"/>
    <mergeCell ref="B173:B175"/>
    <mergeCell ref="C173:C175"/>
    <mergeCell ref="D173:D175"/>
    <mergeCell ref="E173:E175"/>
    <mergeCell ref="A161:A163"/>
    <mergeCell ref="B161:B163"/>
    <mergeCell ref="C161:C163"/>
    <mergeCell ref="D161:D163"/>
    <mergeCell ref="E161:E163"/>
    <mergeCell ref="A167:A169"/>
    <mergeCell ref="B167:B169"/>
    <mergeCell ref="C167:C169"/>
    <mergeCell ref="D167:D169"/>
    <mergeCell ref="E167:E169"/>
    <mergeCell ref="A164:A166"/>
    <mergeCell ref="B164:B166"/>
    <mergeCell ref="C164:C166"/>
    <mergeCell ref="D164:D166"/>
    <mergeCell ref="E164:E166"/>
    <mergeCell ref="A152:A154"/>
    <mergeCell ref="B152:B154"/>
    <mergeCell ref="C152:C154"/>
    <mergeCell ref="D152:D154"/>
    <mergeCell ref="E152:E154"/>
    <mergeCell ref="A158:A160"/>
    <mergeCell ref="B158:B160"/>
    <mergeCell ref="C158:C160"/>
    <mergeCell ref="D158:D160"/>
    <mergeCell ref="E158:E160"/>
    <mergeCell ref="A155:A157"/>
    <mergeCell ref="B155:B157"/>
    <mergeCell ref="C155:C157"/>
    <mergeCell ref="D155:D157"/>
    <mergeCell ref="E155:E157"/>
    <mergeCell ref="A146:A148"/>
    <mergeCell ref="B146:B148"/>
    <mergeCell ref="C146:C148"/>
    <mergeCell ref="D146:D148"/>
    <mergeCell ref="E146:E148"/>
    <mergeCell ref="A149:A151"/>
    <mergeCell ref="B149:B151"/>
    <mergeCell ref="C149:C151"/>
    <mergeCell ref="D149:D151"/>
    <mergeCell ref="E149:E151"/>
    <mergeCell ref="A140:A142"/>
    <mergeCell ref="B140:B142"/>
    <mergeCell ref="C140:C142"/>
    <mergeCell ref="D140:D142"/>
    <mergeCell ref="E140:E142"/>
    <mergeCell ref="A143:A145"/>
    <mergeCell ref="B143:B145"/>
    <mergeCell ref="C143:C145"/>
    <mergeCell ref="D143:D145"/>
    <mergeCell ref="E143:E145"/>
    <mergeCell ref="A134:A136"/>
    <mergeCell ref="B134:B136"/>
    <mergeCell ref="C134:C136"/>
    <mergeCell ref="D134:D136"/>
    <mergeCell ref="E134:E136"/>
    <mergeCell ref="A137:A139"/>
    <mergeCell ref="B137:B139"/>
    <mergeCell ref="C137:C139"/>
    <mergeCell ref="E137:E139"/>
    <mergeCell ref="D137:D139"/>
    <mergeCell ref="A127:A129"/>
    <mergeCell ref="B127:B129"/>
    <mergeCell ref="C127:C129"/>
    <mergeCell ref="D127:D129"/>
    <mergeCell ref="E127:E129"/>
    <mergeCell ref="A130:A133"/>
    <mergeCell ref="B130:B133"/>
    <mergeCell ref="C130:C133"/>
    <mergeCell ref="D130:D133"/>
    <mergeCell ref="E130:E133"/>
    <mergeCell ref="A309:E312"/>
    <mergeCell ref="A1:Y1"/>
    <mergeCell ref="A2:Y2"/>
    <mergeCell ref="A3:Y3"/>
    <mergeCell ref="A5:Y5"/>
    <mergeCell ref="A6:Y6"/>
    <mergeCell ref="A7:Y7"/>
    <mergeCell ref="A215:A218"/>
    <mergeCell ref="B215:B218"/>
    <mergeCell ref="C215:C218"/>
    <mergeCell ref="D215:D218"/>
    <mergeCell ref="E215:E218"/>
    <mergeCell ref="A91:A93"/>
    <mergeCell ref="B91:B93"/>
    <mergeCell ref="C91:C93"/>
    <mergeCell ref="D91:D93"/>
    <mergeCell ref="E91:E93"/>
    <mergeCell ref="A97:A99"/>
    <mergeCell ref="B97:B99"/>
    <mergeCell ref="C97:C99"/>
    <mergeCell ref="D97:D99"/>
    <mergeCell ref="E97:E99"/>
    <mergeCell ref="A85:A87"/>
    <mergeCell ref="B85:B87"/>
    <mergeCell ref="C85:C87"/>
    <mergeCell ref="D85:D87"/>
    <mergeCell ref="E85:E87"/>
    <mergeCell ref="A88:A90"/>
    <mergeCell ref="B88:B90"/>
    <mergeCell ref="C88:C90"/>
    <mergeCell ref="D88:D90"/>
    <mergeCell ref="E88:E90"/>
    <mergeCell ref="A76:A78"/>
    <mergeCell ref="B76:B78"/>
    <mergeCell ref="C76:C78"/>
    <mergeCell ref="D76:D78"/>
    <mergeCell ref="E76:E78"/>
    <mergeCell ref="A79:A81"/>
    <mergeCell ref="B79:B81"/>
    <mergeCell ref="C79:C81"/>
    <mergeCell ref="D79:D81"/>
    <mergeCell ref="E79:E81"/>
    <mergeCell ref="A82:A84"/>
    <mergeCell ref="B82:B84"/>
    <mergeCell ref="C82:C84"/>
    <mergeCell ref="D82:D84"/>
    <mergeCell ref="E82:E84"/>
    <mergeCell ref="A53:A55"/>
    <mergeCell ref="B53:B55"/>
    <mergeCell ref="C53:C55"/>
    <mergeCell ref="D53:D55"/>
    <mergeCell ref="E53:E55"/>
    <mergeCell ref="A73:A75"/>
    <mergeCell ref="B73:B75"/>
    <mergeCell ref="C73:C75"/>
    <mergeCell ref="D73:D75"/>
    <mergeCell ref="E73:E75"/>
    <mergeCell ref="A68:A70"/>
    <mergeCell ref="B68:B70"/>
    <mergeCell ref="C68:C70"/>
    <mergeCell ref="D68:D70"/>
    <mergeCell ref="E68:E70"/>
    <mergeCell ref="A71:B71"/>
    <mergeCell ref="A72:B72"/>
    <mergeCell ref="A56:A58"/>
    <mergeCell ref="B56:B58"/>
    <mergeCell ref="C56:C58"/>
    <mergeCell ref="D56:D58"/>
    <mergeCell ref="E56:E58"/>
    <mergeCell ref="A59:A61"/>
    <mergeCell ref="B59:B61"/>
    <mergeCell ref="C59:C61"/>
    <mergeCell ref="D59:D61"/>
    <mergeCell ref="E59:E61"/>
    <mergeCell ref="A30:A32"/>
    <mergeCell ref="B30:B32"/>
    <mergeCell ref="C30:C32"/>
    <mergeCell ref="D30:D32"/>
    <mergeCell ref="E30:E32"/>
    <mergeCell ref="E35:E37"/>
    <mergeCell ref="A38:A40"/>
    <mergeCell ref="B38:B40"/>
    <mergeCell ref="C38:C40"/>
    <mergeCell ref="D38:D40"/>
    <mergeCell ref="E38:E40"/>
    <mergeCell ref="A33:B33"/>
    <mergeCell ref="A34:B34"/>
    <mergeCell ref="B35:B37"/>
    <mergeCell ref="A35:A37"/>
    <mergeCell ref="C35:C37"/>
    <mergeCell ref="D35:D37"/>
    <mergeCell ref="A41:A43"/>
    <mergeCell ref="B41:B43"/>
    <mergeCell ref="A47:A49"/>
    <mergeCell ref="B47:B49"/>
    <mergeCell ref="C47:C49"/>
    <mergeCell ref="D47:D49"/>
    <mergeCell ref="E47:E49"/>
    <mergeCell ref="A50:A52"/>
    <mergeCell ref="B50:B52"/>
    <mergeCell ref="C50:C52"/>
    <mergeCell ref="D50:D52"/>
    <mergeCell ref="E50:E52"/>
    <mergeCell ref="C41:C43"/>
    <mergeCell ref="D41:D43"/>
    <mergeCell ref="E41:E43"/>
    <mergeCell ref="A44:A46"/>
    <mergeCell ref="B44:B46"/>
    <mergeCell ref="C44:C46"/>
    <mergeCell ref="D44:D46"/>
    <mergeCell ref="E44:E46"/>
    <mergeCell ref="C24:C26"/>
    <mergeCell ref="D24:D26"/>
    <mergeCell ref="E24:E26"/>
    <mergeCell ref="A27:A29"/>
    <mergeCell ref="B27:B29"/>
    <mergeCell ref="C27:C29"/>
    <mergeCell ref="D27:D29"/>
    <mergeCell ref="E27:E29"/>
    <mergeCell ref="C18:C20"/>
    <mergeCell ref="D18:D20"/>
    <mergeCell ref="E18:E20"/>
    <mergeCell ref="C21:C23"/>
    <mergeCell ref="D21:D23"/>
    <mergeCell ref="E21:E23"/>
    <mergeCell ref="A15:B15"/>
    <mergeCell ref="A16:B16"/>
    <mergeCell ref="A17:B17"/>
    <mergeCell ref="B18:B20"/>
    <mergeCell ref="B21:B23"/>
    <mergeCell ref="B24:B26"/>
    <mergeCell ref="A18:A20"/>
    <mergeCell ref="A21:A23"/>
    <mergeCell ref="A24:A26"/>
    <mergeCell ref="R10:R12"/>
    <mergeCell ref="S11:S12"/>
    <mergeCell ref="A14:B14"/>
    <mergeCell ref="F10:F12"/>
    <mergeCell ref="G11:G12"/>
    <mergeCell ref="Q10:Q12"/>
    <mergeCell ref="A9:A12"/>
    <mergeCell ref="B9:B12"/>
    <mergeCell ref="C9:D9"/>
    <mergeCell ref="C10:C12"/>
    <mergeCell ref="D10:D12"/>
    <mergeCell ref="E9:E12"/>
    <mergeCell ref="F9:P9"/>
    <mergeCell ref="G10:P10"/>
    <mergeCell ref="H11:P11"/>
    <mergeCell ref="Q9:AB9"/>
    <mergeCell ref="S10:AB10"/>
    <mergeCell ref="T11:AB11"/>
    <mergeCell ref="A62:A64"/>
    <mergeCell ref="B62:B64"/>
    <mergeCell ref="C62:C64"/>
    <mergeCell ref="D62:D64"/>
    <mergeCell ref="E62:E64"/>
    <mergeCell ref="A65:A67"/>
    <mergeCell ref="B65:B67"/>
    <mergeCell ref="C65:C67"/>
    <mergeCell ref="D65:D67"/>
    <mergeCell ref="E65:E67"/>
    <mergeCell ref="A121:A123"/>
    <mergeCell ref="B121:B123"/>
    <mergeCell ref="C121:C123"/>
    <mergeCell ref="D121:D123"/>
    <mergeCell ref="E121:E123"/>
    <mergeCell ref="A124:A126"/>
    <mergeCell ref="A103:A105"/>
    <mergeCell ref="B103:B105"/>
    <mergeCell ref="C103:C105"/>
    <mergeCell ref="D103:D105"/>
    <mergeCell ref="E103:E105"/>
    <mergeCell ref="A106:A108"/>
    <mergeCell ref="B106:B108"/>
    <mergeCell ref="C106:C108"/>
    <mergeCell ref="D106:D108"/>
    <mergeCell ref="E106:E108"/>
    <mergeCell ref="B124:B126"/>
    <mergeCell ref="C124:C126"/>
    <mergeCell ref="D124:D126"/>
    <mergeCell ref="E124:E126"/>
    <mergeCell ref="A115:A117"/>
    <mergeCell ref="B115:B117"/>
    <mergeCell ref="C115:C117"/>
    <mergeCell ref="D115:D117"/>
    <mergeCell ref="E115:E117"/>
    <mergeCell ref="A118:A120"/>
    <mergeCell ref="B118:B120"/>
    <mergeCell ref="C118:C120"/>
    <mergeCell ref="D118:D120"/>
    <mergeCell ref="E118:E120"/>
    <mergeCell ref="E300:E302"/>
    <mergeCell ref="E297:E299"/>
    <mergeCell ref="A268:B268"/>
    <mergeCell ref="A269:B269"/>
    <mergeCell ref="B270:B272"/>
    <mergeCell ref="B273:B275"/>
    <mergeCell ref="E270:E272"/>
    <mergeCell ref="E273:E275"/>
    <mergeCell ref="E276:E278"/>
    <mergeCell ref="E279:E281"/>
    <mergeCell ref="E282:E284"/>
    <mergeCell ref="E285:E287"/>
    <mergeCell ref="E294:E296"/>
    <mergeCell ref="B276:B278"/>
    <mergeCell ref="B279:B281"/>
    <mergeCell ref="B282:B284"/>
    <mergeCell ref="B294:B296"/>
    <mergeCell ref="B291:B293"/>
    <mergeCell ref="C291:C293"/>
    <mergeCell ref="D291:D293"/>
    <mergeCell ref="E291:E293"/>
    <mergeCell ref="B288:B290"/>
    <mergeCell ref="D262:D264"/>
    <mergeCell ref="E262:E264"/>
    <mergeCell ref="A265:A267"/>
    <mergeCell ref="B265:B267"/>
    <mergeCell ref="C265:C267"/>
    <mergeCell ref="D265:D267"/>
    <mergeCell ref="E265:E267"/>
    <mergeCell ref="D209:D211"/>
    <mergeCell ref="E209:E211"/>
    <mergeCell ref="B212:B214"/>
    <mergeCell ref="B209:B211"/>
    <mergeCell ref="B285:B287"/>
    <mergeCell ref="A109:A111"/>
    <mergeCell ref="B109:B111"/>
    <mergeCell ref="C109:C111"/>
    <mergeCell ref="D109:D111"/>
    <mergeCell ref="E109:E111"/>
    <mergeCell ref="A112:A114"/>
    <mergeCell ref="B112:B114"/>
    <mergeCell ref="E212:E214"/>
    <mergeCell ref="C212:C214"/>
    <mergeCell ref="D212:D214"/>
    <mergeCell ref="C209:C211"/>
    <mergeCell ref="C112:C114"/>
    <mergeCell ref="A256:A258"/>
    <mergeCell ref="B256:B258"/>
    <mergeCell ref="C256:C258"/>
    <mergeCell ref="D256:D258"/>
    <mergeCell ref="E256:E258"/>
    <mergeCell ref="D112:D114"/>
    <mergeCell ref="E112:E114"/>
  </mergeCells>
  <pageMargins left="0.70866141732283472" right="0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2017-10-12T03:28:03Z</cp:lastPrinted>
  <dcterms:created xsi:type="dcterms:W3CDTF">2016-05-12T05:25:06Z</dcterms:created>
  <dcterms:modified xsi:type="dcterms:W3CDTF">2017-10-12T03:28:16Z</dcterms:modified>
</cp:coreProperties>
</file>