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97" i="1"/>
  <c r="G306"/>
  <c r="G305"/>
  <c r="G304"/>
  <c r="G303"/>
  <c r="K264"/>
  <c r="K266"/>
  <c r="K269"/>
  <c r="K268"/>
  <c r="K265" s="1"/>
  <c r="K300"/>
  <c r="K270"/>
  <c r="K294"/>
  <c r="K282"/>
  <c r="G282" s="1"/>
  <c r="G292"/>
  <c r="G291"/>
  <c r="G290"/>
  <c r="G289"/>
  <c r="G287"/>
  <c r="G286"/>
  <c r="G284"/>
  <c r="G283"/>
  <c r="G281"/>
  <c r="G280"/>
  <c r="G278"/>
  <c r="G277"/>
  <c r="G275"/>
  <c r="G274"/>
  <c r="G272"/>
  <c r="G271"/>
  <c r="G260"/>
  <c r="G258"/>
  <c r="G257"/>
  <c r="G255"/>
  <c r="G254"/>
  <c r="G251"/>
  <c r="G249"/>
  <c r="G246"/>
  <c r="G245"/>
  <c r="M301"/>
  <c r="M300" s="1"/>
  <c r="M267" s="1"/>
  <c r="M264" s="1"/>
  <c r="L301"/>
  <c r="L268" s="1"/>
  <c r="L265" s="1"/>
  <c r="M279"/>
  <c r="L279"/>
  <c r="M276"/>
  <c r="L276"/>
  <c r="M273"/>
  <c r="L273"/>
  <c r="M270"/>
  <c r="L270"/>
  <c r="M269"/>
  <c r="M266" s="1"/>
  <c r="L269"/>
  <c r="L266" s="1"/>
  <c r="M268"/>
  <c r="M265" s="1"/>
  <c r="K94"/>
  <c r="G94" s="1"/>
  <c r="G95"/>
  <c r="G96"/>
  <c r="K100"/>
  <c r="L100"/>
  <c r="M100"/>
  <c r="G101"/>
  <c r="K288"/>
  <c r="G288" s="1"/>
  <c r="K285"/>
  <c r="G285" s="1"/>
  <c r="K279"/>
  <c r="K276"/>
  <c r="K273"/>
  <c r="K256"/>
  <c r="G256" s="1"/>
  <c r="K253"/>
  <c r="G253" s="1"/>
  <c r="K252"/>
  <c r="K250" s="1"/>
  <c r="G250" s="1"/>
  <c r="K243"/>
  <c r="G243" s="1"/>
  <c r="K242"/>
  <c r="G242" s="1"/>
  <c r="K240"/>
  <c r="K239"/>
  <c r="G239" s="1"/>
  <c r="K247"/>
  <c r="G247" s="1"/>
  <c r="K244"/>
  <c r="G244" s="1"/>
  <c r="K211"/>
  <c r="K305" s="1"/>
  <c r="L130"/>
  <c r="K130"/>
  <c r="K189"/>
  <c r="K186" s="1"/>
  <c r="K203"/>
  <c r="G204"/>
  <c r="K82"/>
  <c r="M77"/>
  <c r="M74" s="1"/>
  <c r="L77"/>
  <c r="L74" s="1"/>
  <c r="I126"/>
  <c r="I123" s="1"/>
  <c r="G128"/>
  <c r="M125"/>
  <c r="M122" s="1"/>
  <c r="L125"/>
  <c r="L122" s="1"/>
  <c r="K125"/>
  <c r="K122" s="1"/>
  <c r="J125"/>
  <c r="J122" s="1"/>
  <c r="I125"/>
  <c r="I122" s="1"/>
  <c r="H125"/>
  <c r="H122" s="1"/>
  <c r="G201"/>
  <c r="K78"/>
  <c r="K75" s="1"/>
  <c r="L126"/>
  <c r="L123" s="1"/>
  <c r="K126"/>
  <c r="K123" s="1"/>
  <c r="H126"/>
  <c r="H123" s="1"/>
  <c r="J126"/>
  <c r="J123" s="1"/>
  <c r="J211"/>
  <c r="J189"/>
  <c r="J186" s="1"/>
  <c r="K77"/>
  <c r="K74" s="1"/>
  <c r="J77"/>
  <c r="J74" s="1"/>
  <c r="I77"/>
  <c r="I74" s="1"/>
  <c r="H77"/>
  <c r="H74" s="1"/>
  <c r="J203"/>
  <c r="H130"/>
  <c r="I130"/>
  <c r="J305"/>
  <c r="J130"/>
  <c r="J134"/>
  <c r="G132"/>
  <c r="I78"/>
  <c r="I75" s="1"/>
  <c r="J78"/>
  <c r="J75" s="1"/>
  <c r="L78"/>
  <c r="L75" s="1"/>
  <c r="M78"/>
  <c r="M75" s="1"/>
  <c r="H78"/>
  <c r="H75" s="1"/>
  <c r="I106"/>
  <c r="J106"/>
  <c r="K106"/>
  <c r="L106"/>
  <c r="M106"/>
  <c r="H106"/>
  <c r="G107"/>
  <c r="G108"/>
  <c r="I103"/>
  <c r="J103"/>
  <c r="K103"/>
  <c r="L103"/>
  <c r="M103"/>
  <c r="H103"/>
  <c r="G104"/>
  <c r="G105"/>
  <c r="G60"/>
  <c r="G61"/>
  <c r="I50"/>
  <c r="J50"/>
  <c r="K50"/>
  <c r="L50"/>
  <c r="M50"/>
  <c r="M47" s="1"/>
  <c r="M44" s="1"/>
  <c r="H50"/>
  <c r="H142"/>
  <c r="H139" s="1"/>
  <c r="I141"/>
  <c r="I138" s="1"/>
  <c r="J141"/>
  <c r="J138" s="1"/>
  <c r="K141"/>
  <c r="K138" s="1"/>
  <c r="L141"/>
  <c r="L138" s="1"/>
  <c r="M141"/>
  <c r="M138" s="1"/>
  <c r="H141"/>
  <c r="H138" s="1"/>
  <c r="G156"/>
  <c r="G157"/>
  <c r="I155"/>
  <c r="J155"/>
  <c r="K155"/>
  <c r="L155"/>
  <c r="M155"/>
  <c r="H155"/>
  <c r="I59"/>
  <c r="J59"/>
  <c r="K59"/>
  <c r="L59"/>
  <c r="M59"/>
  <c r="H59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1"/>
  <c r="G228" s="1"/>
  <c r="G225" s="1"/>
  <c r="G232"/>
  <c r="G229" s="1"/>
  <c r="G226" s="1"/>
  <c r="H229"/>
  <c r="H226" s="1"/>
  <c r="I229"/>
  <c r="I226" s="1"/>
  <c r="J229"/>
  <c r="J226" s="1"/>
  <c r="K229"/>
  <c r="K226" s="1"/>
  <c r="L229"/>
  <c r="L226" s="1"/>
  <c r="M229"/>
  <c r="M226" s="1"/>
  <c r="H228"/>
  <c r="H225" s="1"/>
  <c r="I228"/>
  <c r="I225" s="1"/>
  <c r="J228"/>
  <c r="J225" s="1"/>
  <c r="K228"/>
  <c r="K225" s="1"/>
  <c r="L228"/>
  <c r="L225" s="1"/>
  <c r="M228"/>
  <c r="M225" s="1"/>
  <c r="H220"/>
  <c r="H217" s="1"/>
  <c r="I220"/>
  <c r="I217" s="1"/>
  <c r="J220"/>
  <c r="J217" s="1"/>
  <c r="K220"/>
  <c r="K217" s="1"/>
  <c r="L220"/>
  <c r="L217" s="1"/>
  <c r="M220"/>
  <c r="M217" s="1"/>
  <c r="H219"/>
  <c r="H216" s="1"/>
  <c r="I219"/>
  <c r="I216" s="1"/>
  <c r="J219"/>
  <c r="J216" s="1"/>
  <c r="K219"/>
  <c r="K216" s="1"/>
  <c r="L219"/>
  <c r="L216" s="1"/>
  <c r="M219"/>
  <c r="M216" s="1"/>
  <c r="I221"/>
  <c r="I218" s="1"/>
  <c r="I215" s="1"/>
  <c r="J221"/>
  <c r="J218" s="1"/>
  <c r="J215" s="1"/>
  <c r="K221"/>
  <c r="K218" s="1"/>
  <c r="K215" s="1"/>
  <c r="L221"/>
  <c r="L218" s="1"/>
  <c r="L215" s="1"/>
  <c r="M221"/>
  <c r="M218" s="1"/>
  <c r="M215" s="1"/>
  <c r="H221"/>
  <c r="H218" s="1"/>
  <c r="H215" s="1"/>
  <c r="G222"/>
  <c r="G219" s="1"/>
  <c r="G216" s="1"/>
  <c r="G223"/>
  <c r="G220" s="1"/>
  <c r="G217" s="1"/>
  <c r="I206"/>
  <c r="J206"/>
  <c r="K206"/>
  <c r="L206"/>
  <c r="M206"/>
  <c r="H206"/>
  <c r="G207"/>
  <c r="G208"/>
  <c r="I200"/>
  <c r="J200"/>
  <c r="K200"/>
  <c r="L200"/>
  <c r="M200"/>
  <c r="H200"/>
  <c r="G202"/>
  <c r="I197"/>
  <c r="J197"/>
  <c r="K197"/>
  <c r="L197"/>
  <c r="M197"/>
  <c r="H197"/>
  <c r="G198"/>
  <c r="G199"/>
  <c r="I194"/>
  <c r="J194"/>
  <c r="K194"/>
  <c r="L194"/>
  <c r="M194"/>
  <c r="H194"/>
  <c r="G195"/>
  <c r="G196"/>
  <c r="I191"/>
  <c r="J191"/>
  <c r="K191"/>
  <c r="L191"/>
  <c r="M191"/>
  <c r="H191"/>
  <c r="G192"/>
  <c r="G193"/>
  <c r="H190"/>
  <c r="H187" s="1"/>
  <c r="I190"/>
  <c r="I187" s="1"/>
  <c r="J190"/>
  <c r="J187" s="1"/>
  <c r="K190"/>
  <c r="K187" s="1"/>
  <c r="L190"/>
  <c r="L187" s="1"/>
  <c r="M190"/>
  <c r="M187" s="1"/>
  <c r="H189"/>
  <c r="H186" s="1"/>
  <c r="I189"/>
  <c r="I186" s="1"/>
  <c r="L189"/>
  <c r="L186" s="1"/>
  <c r="M189"/>
  <c r="M186" s="1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2"/>
  <c r="G163"/>
  <c r="I158"/>
  <c r="J158"/>
  <c r="K158"/>
  <c r="L158"/>
  <c r="M158"/>
  <c r="H158"/>
  <c r="G159"/>
  <c r="G160"/>
  <c r="M152"/>
  <c r="I152"/>
  <c r="J152"/>
  <c r="K152"/>
  <c r="L152"/>
  <c r="H152"/>
  <c r="G153"/>
  <c r="G154"/>
  <c r="I149"/>
  <c r="J149"/>
  <c r="K149"/>
  <c r="L149"/>
  <c r="M149"/>
  <c r="H149"/>
  <c r="G150"/>
  <c r="G151"/>
  <c r="I146"/>
  <c r="J146"/>
  <c r="K146"/>
  <c r="L146"/>
  <c r="M146"/>
  <c r="H146"/>
  <c r="G147"/>
  <c r="G148"/>
  <c r="I143"/>
  <c r="J143"/>
  <c r="K143"/>
  <c r="L143"/>
  <c r="M143"/>
  <c r="H143"/>
  <c r="G144"/>
  <c r="G145"/>
  <c r="I142"/>
  <c r="I139" s="1"/>
  <c r="J142"/>
  <c r="J139" s="1"/>
  <c r="K142"/>
  <c r="K139" s="1"/>
  <c r="L142"/>
  <c r="L139" s="1"/>
  <c r="M142"/>
  <c r="M139" s="1"/>
  <c r="I134"/>
  <c r="K134"/>
  <c r="L134"/>
  <c r="M134"/>
  <c r="H134"/>
  <c r="G135"/>
  <c r="G136"/>
  <c r="M130"/>
  <c r="G131"/>
  <c r="G133"/>
  <c r="I127"/>
  <c r="J127"/>
  <c r="K127"/>
  <c r="G127" s="1"/>
  <c r="L127"/>
  <c r="M127"/>
  <c r="H127"/>
  <c r="G129"/>
  <c r="M126"/>
  <c r="M123" s="1"/>
  <c r="I118"/>
  <c r="J118"/>
  <c r="K118"/>
  <c r="L118"/>
  <c r="M118"/>
  <c r="H118"/>
  <c r="G119"/>
  <c r="G120"/>
  <c r="G116"/>
  <c r="G117"/>
  <c r="I115"/>
  <c r="J115"/>
  <c r="K115"/>
  <c r="L115"/>
  <c r="M115"/>
  <c r="H115"/>
  <c r="H114"/>
  <c r="H111" s="1"/>
  <c r="I114"/>
  <c r="I111" s="1"/>
  <c r="J114"/>
  <c r="J111" s="1"/>
  <c r="K114"/>
  <c r="K111" s="1"/>
  <c r="L114"/>
  <c r="L111" s="1"/>
  <c r="M114"/>
  <c r="M111" s="1"/>
  <c r="H113"/>
  <c r="H110" s="1"/>
  <c r="I113"/>
  <c r="I110" s="1"/>
  <c r="J113"/>
  <c r="J110" s="1"/>
  <c r="K113"/>
  <c r="K110" s="1"/>
  <c r="L113"/>
  <c r="L110" s="1"/>
  <c r="M113"/>
  <c r="M110" s="1"/>
  <c r="I97"/>
  <c r="J97"/>
  <c r="K97"/>
  <c r="L97"/>
  <c r="M97"/>
  <c r="H97"/>
  <c r="G98"/>
  <c r="G99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L82"/>
  <c r="M82"/>
  <c r="H82"/>
  <c r="I79"/>
  <c r="J79"/>
  <c r="K79"/>
  <c r="L79"/>
  <c r="M79"/>
  <c r="H79"/>
  <c r="G86"/>
  <c r="G87"/>
  <c r="G83"/>
  <c r="G84"/>
  <c r="G80"/>
  <c r="G81"/>
  <c r="I65"/>
  <c r="J65"/>
  <c r="K65"/>
  <c r="L65"/>
  <c r="M65"/>
  <c r="H65"/>
  <c r="G66"/>
  <c r="G67"/>
  <c r="I62"/>
  <c r="J62"/>
  <c r="K62"/>
  <c r="L62"/>
  <c r="M62"/>
  <c r="H62"/>
  <c r="G63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L48"/>
  <c r="L45" s="1"/>
  <c r="M48"/>
  <c r="M45" s="1"/>
  <c r="I41"/>
  <c r="J41"/>
  <c r="K41"/>
  <c r="L41"/>
  <c r="M41"/>
  <c r="H41"/>
  <c r="G42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9"/>
  <c r="G28"/>
  <c r="I24"/>
  <c r="I21" s="1"/>
  <c r="I18" s="1"/>
  <c r="I30" s="1"/>
  <c r="J24"/>
  <c r="K24"/>
  <c r="L24"/>
  <c r="L21" s="1"/>
  <c r="L18" s="1"/>
  <c r="L30" s="1"/>
  <c r="M24"/>
  <c r="M21" s="1"/>
  <c r="M18" s="1"/>
  <c r="M30" s="1"/>
  <c r="H24"/>
  <c r="G25"/>
  <c r="G26"/>
  <c r="G273" l="1"/>
  <c r="G276"/>
  <c r="G279"/>
  <c r="G100"/>
  <c r="G270"/>
  <c r="G266"/>
  <c r="L300"/>
  <c r="G252"/>
  <c r="G265"/>
  <c r="G268"/>
  <c r="G301"/>
  <c r="G302"/>
  <c r="G269"/>
  <c r="K261"/>
  <c r="G261" s="1"/>
  <c r="K241"/>
  <c r="G241" s="1"/>
  <c r="K238"/>
  <c r="K267"/>
  <c r="K188"/>
  <c r="K185" s="1"/>
  <c r="I234"/>
  <c r="H76"/>
  <c r="J76"/>
  <c r="L76"/>
  <c r="L73" s="1"/>
  <c r="M76"/>
  <c r="M73" s="1"/>
  <c r="I76"/>
  <c r="M56"/>
  <c r="M53" s="1"/>
  <c r="I235"/>
  <c r="L56"/>
  <c r="L53" s="1"/>
  <c r="I56"/>
  <c r="K140"/>
  <c r="K137" s="1"/>
  <c r="H56"/>
  <c r="G126"/>
  <c r="G123" s="1"/>
  <c r="H140"/>
  <c r="H137" s="1"/>
  <c r="H188"/>
  <c r="H185" s="1"/>
  <c r="K210"/>
  <c r="K234"/>
  <c r="M234"/>
  <c r="I140"/>
  <c r="I137" s="1"/>
  <c r="M140"/>
  <c r="M137" s="1"/>
  <c r="J212"/>
  <c r="J188"/>
  <c r="J185" s="1"/>
  <c r="G203"/>
  <c r="G141"/>
  <c r="G138" s="1"/>
  <c r="G78"/>
  <c r="G75" s="1"/>
  <c r="L140"/>
  <c r="L137" s="1"/>
  <c r="G142"/>
  <c r="G139" s="1"/>
  <c r="L124"/>
  <c r="L121" s="1"/>
  <c r="J140"/>
  <c r="J137" s="1"/>
  <c r="L188"/>
  <c r="L185" s="1"/>
  <c r="M235"/>
  <c r="G211"/>
  <c r="G200"/>
  <c r="G77"/>
  <c r="G74" s="1"/>
  <c r="K76"/>
  <c r="K73" s="1"/>
  <c r="K35"/>
  <c r="K56"/>
  <c r="K53" s="1"/>
  <c r="G189"/>
  <c r="G186" s="1"/>
  <c r="J56"/>
  <c r="G59"/>
  <c r="H124"/>
  <c r="H121" s="1"/>
  <c r="G106"/>
  <c r="G103"/>
  <c r="J21"/>
  <c r="J18" s="1"/>
  <c r="J30" s="1"/>
  <c r="G234"/>
  <c r="G155"/>
  <c r="J234"/>
  <c r="H235"/>
  <c r="G221"/>
  <c r="G218" s="1"/>
  <c r="G215" s="1"/>
  <c r="K235"/>
  <c r="L233"/>
  <c r="L234"/>
  <c r="H234"/>
  <c r="J235"/>
  <c r="H233"/>
  <c r="L235"/>
  <c r="H112"/>
  <c r="H109" s="1"/>
  <c r="G114"/>
  <c r="G111" s="1"/>
  <c r="L112"/>
  <c r="L109" s="1"/>
  <c r="J233"/>
  <c r="K233"/>
  <c r="G235"/>
  <c r="M233"/>
  <c r="I233"/>
  <c r="I210"/>
  <c r="G57"/>
  <c r="G54" s="1"/>
  <c r="K69"/>
  <c r="G23"/>
  <c r="G20" s="1"/>
  <c r="G32" s="1"/>
  <c r="H21"/>
  <c r="H18" s="1"/>
  <c r="H30" s="1"/>
  <c r="G22"/>
  <c r="G19" s="1"/>
  <c r="G31" s="1"/>
  <c r="G230"/>
  <c r="G227" s="1"/>
  <c r="G224" s="1"/>
  <c r="H69"/>
  <c r="G38"/>
  <c r="L69"/>
  <c r="L212"/>
  <c r="H212"/>
  <c r="M69"/>
  <c r="G65"/>
  <c r="M212"/>
  <c r="I212"/>
  <c r="G97"/>
  <c r="K112"/>
  <c r="K109" s="1"/>
  <c r="J69"/>
  <c r="L70"/>
  <c r="H70"/>
  <c r="G118"/>
  <c r="J112"/>
  <c r="J109" s="1"/>
  <c r="G134"/>
  <c r="G27"/>
  <c r="G62"/>
  <c r="J210"/>
  <c r="H35"/>
  <c r="K70"/>
  <c r="M70"/>
  <c r="I70"/>
  <c r="I69"/>
  <c r="M210"/>
  <c r="L210"/>
  <c r="H210"/>
  <c r="G88"/>
  <c r="G158"/>
  <c r="J70"/>
  <c r="K21"/>
  <c r="K18" s="1"/>
  <c r="K30" s="1"/>
  <c r="G24"/>
  <c r="G41"/>
  <c r="K124"/>
  <c r="K121" s="1"/>
  <c r="G206"/>
  <c r="I188"/>
  <c r="I185" s="1"/>
  <c r="M188"/>
  <c r="M185" s="1"/>
  <c r="G190"/>
  <c r="G187" s="1"/>
  <c r="G197"/>
  <c r="G194"/>
  <c r="G191"/>
  <c r="G182"/>
  <c r="G179"/>
  <c r="G176"/>
  <c r="G173"/>
  <c r="G170"/>
  <c r="G167"/>
  <c r="G164"/>
  <c r="G161"/>
  <c r="G152"/>
  <c r="G149"/>
  <c r="G146"/>
  <c r="G143"/>
  <c r="I124"/>
  <c r="I121" s="1"/>
  <c r="J124"/>
  <c r="J121" s="1"/>
  <c r="M124"/>
  <c r="M121" s="1"/>
  <c r="G125"/>
  <c r="G122" s="1"/>
  <c r="G130"/>
  <c r="M112"/>
  <c r="M109" s="1"/>
  <c r="I112"/>
  <c r="I109" s="1"/>
  <c r="G113"/>
  <c r="G110" s="1"/>
  <c r="G115"/>
  <c r="G91"/>
  <c r="G85"/>
  <c r="G82"/>
  <c r="G58"/>
  <c r="G55" s="1"/>
  <c r="I35"/>
  <c r="J35"/>
  <c r="M35"/>
  <c r="G36"/>
  <c r="G37"/>
  <c r="M304" l="1"/>
  <c r="G300"/>
  <c r="L267"/>
  <c r="L264" s="1"/>
  <c r="K259"/>
  <c r="G259" s="1"/>
  <c r="G238"/>
  <c r="L304"/>
  <c r="G264"/>
  <c r="J306"/>
  <c r="G140"/>
  <c r="G35"/>
  <c r="M306"/>
  <c r="G212"/>
  <c r="G188"/>
  <c r="G185" s="1"/>
  <c r="I306"/>
  <c r="G233"/>
  <c r="G56"/>
  <c r="G69"/>
  <c r="K209"/>
  <c r="G112"/>
  <c r="G109" s="1"/>
  <c r="I304"/>
  <c r="L306"/>
  <c r="L209"/>
  <c r="H306"/>
  <c r="H304"/>
  <c r="J304"/>
  <c r="G21"/>
  <c r="G18" s="1"/>
  <c r="G30" s="1"/>
  <c r="M68"/>
  <c r="G210"/>
  <c r="G124"/>
  <c r="G121" s="1"/>
  <c r="G70"/>
  <c r="L47"/>
  <c r="L44" s="1"/>
  <c r="L68" s="1"/>
  <c r="M209"/>
  <c r="G137"/>
  <c r="J73"/>
  <c r="J209" s="1"/>
  <c r="J53"/>
  <c r="G267" l="1"/>
  <c r="L303"/>
  <c r="M303"/>
  <c r="K47"/>
  <c r="K44" s="1"/>
  <c r="K68" s="1"/>
  <c r="I73"/>
  <c r="I209" s="1"/>
  <c r="I53"/>
  <c r="J47" l="1"/>
  <c r="J44" s="1"/>
  <c r="J68" s="1"/>
  <c r="J303" s="1"/>
  <c r="H73"/>
  <c r="H209" s="1"/>
  <c r="G79"/>
  <c r="G76" s="1"/>
  <c r="H53"/>
  <c r="G53"/>
  <c r="G73" l="1"/>
  <c r="I47"/>
  <c r="I44" s="1"/>
  <c r="I68" s="1"/>
  <c r="I303" s="1"/>
  <c r="G209" l="1"/>
  <c r="G50"/>
  <c r="H47"/>
  <c r="H44" s="1"/>
  <c r="H68" s="1"/>
  <c r="H303" l="1"/>
  <c r="G47"/>
  <c r="G44" s="1"/>
  <c r="G68" s="1"/>
</calcChain>
</file>

<file path=xl/sharedStrings.xml><?xml version="1.0" encoding="utf-8"?>
<sst xmlns="http://schemas.openxmlformats.org/spreadsheetml/2006/main" count="1063" uniqueCount="136">
  <si>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</si>
  <si>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</si>
  <si>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</si>
  <si>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</si>
  <si>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</si>
  <si>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</si>
  <si>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</si>
  <si>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</si>
  <si>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</si>
  <si>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</si>
  <si>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</si>
  <si>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</si>
  <si>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</si>
  <si>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</si>
  <si>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</si>
  <si>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</si>
  <si>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</si>
  <si>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</si>
  <si>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</si>
  <si>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</si>
  <si>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</si>
  <si>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</si>
  <si>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</si>
  <si>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</si>
  <si>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</si>
  <si>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</si>
  <si>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"Социально-экономическое развитие Полтавского городского поселения на 2014-2019 годы"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</si>
  <si>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</si>
  <si>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</si>
  <si>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</si>
  <si>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</si>
  <si>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</si>
  <si>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</si>
  <si>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</si>
  <si>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</si>
  <si>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</si>
  <si>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</si>
  <si>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</si>
  <si>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</si>
  <si>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2016-2018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</si>
  <si>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</si>
  <si>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</si>
  <si>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</si>
  <si>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</si>
  <si>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</si>
  <si>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</si>
  <si>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</si>
  <si>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</si>
  <si>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Подпрограмма3 "Обеспечение доступным и комфортным жильем и коммунальные услуги гражданам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</si>
  <si>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</si>
  <si>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</si>
  <si>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</si>
  <si>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</si>
  <si>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</si>
  <si>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</si>
  <si>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</si>
  <si>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</si>
  <si>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</si>
  <si>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</si>
  <si>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</si>
  <si>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</si>
  <si>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</si>
  <si>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</si>
  <si>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</si>
  <si>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</si>
  <si>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</si>
  <si>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</si>
  <si>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</si>
  <si>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</si>
  <si>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</si>
  <si>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</si>
  <si>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</si>
  <si>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</si>
  <si>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</si>
  <si>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</si>
  <si>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</si>
  <si>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</si>
  <si>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</si>
  <si>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</si>
  <si>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</si>
  <si>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</si>
  <si>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Задача5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</si>
  <si>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</si>
  <si>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</si>
  <si>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</si>
  <si>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</si>
  <si>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</si>
  <si>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</si>
  <si>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</si>
  <si>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</si>
  <si>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</si>
  <si>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</si>
  <si>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</si>
  <si>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</si>
  <si>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</si>
  <si>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</si>
  <si>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</si>
  <si>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</si>
  <si>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</si>
  <si>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</si>
  <si>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</si>
  <si>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</si>
  <si>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</si>
  <si>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</si>
  <si>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</si>
  <si>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</si>
  <si>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</si>
  <si>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</si>
  <si>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</si>
  <si>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</si>
  <si>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</si>
  <si>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</si>
  <si>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</si>
  <si>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</si>
  <si>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</si>
  <si>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</si>
  <si>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</si>
  <si>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</si>
  <si>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</si>
  <si>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</si>
  <si>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</si>
  <si>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</si>
  <si>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</si>
  <si>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</si>
  <si>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</si>
  <si>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</si>
  <si>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</si>
  <si>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</si>
  <si>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</si>
  <si>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</si>
  <si>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</si>
  <si>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</si>
  <si>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</si>
  <si>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  Черниговская</t>
  </si>
  <si>
    <r>
      <t xml:space="preserve">от 20.09.2017года   № </t>
    </r>
    <r>
      <rPr>
        <i/>
        <sz val="12"/>
        <rFont val="Times New Roman"/>
        <family val="1"/>
        <charset val="204"/>
      </rPr>
      <t>81</t>
    </r>
  </si>
  <si>
    <t xml:space="preserve">Ремонт автомобильных дорог в р.п. Полтавка                   ул. Кооперативная                                  (от д.№ 2 г до д. № 4 )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</si>
</sst>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2" fontId="1" fillId="0" borderId="4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2" fillId="2" borderId="1" xfId="0" applyNumberFormat="1" applyFont="1" applyFill="1" applyBorder="1"/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 shrinkToFit="1"/>
    </xf>
    <xf numFmtId="43" fontId="2" fillId="2" borderId="1" xfId="1" applyFont="1" applyFill="1" applyBorder="1"/>
    <xf numFmtId="43" fontId="1" fillId="2" borderId="1" xfId="1" applyFont="1" applyFill="1" applyBorder="1"/>
    <xf numFmtId="0" fontId="2" fillId="2" borderId="5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11"/>
  <sheetViews>
    <sheetView tabSelected="1" topLeftCell="A301" zoomScale="120" zoomScaleNormal="120" workbookViewId="0">
      <selection activeCell="F298" sqref="F298"/>
    </sheetView>
  </sheetViews>
  <sheetFormatPr defaultRowHeight="15"/>
  <cols>
    <col min="1" max="1" width="4" customWidth="1"/>
    <col min="2" max="2" width="23.85546875" customWidth="1"/>
    <col min="3" max="3" width="4.85546875" customWidth="1"/>
    <col min="4" max="4" width="4.5703125" customWidth="1"/>
    <col min="5" max="6" width="12.5703125" customWidth="1"/>
    <col min="7" max="7" width="12.7109375" customWidth="1"/>
    <col min="8" max="9" width="11.5703125" customWidth="1"/>
    <col min="10" max="10" width="13.7109375" style="22" customWidth="1"/>
    <col min="11" max="11" width="14.42578125" style="22" customWidth="1"/>
    <col min="12" max="12" width="12.85546875" customWidth="1"/>
    <col min="13" max="13" width="11.42578125" customWidth="1"/>
    <col min="14" max="14" width="3" customWidth="1"/>
    <col min="15" max="15" width="4" customWidth="1"/>
    <col min="16" max="16" width="3.7109375" customWidth="1"/>
    <col min="17" max="17" width="3.42578125" customWidth="1"/>
    <col min="18" max="19" width="3.5703125" customWidth="1"/>
    <col min="20" max="20" width="2.5703125" customWidth="1"/>
    <col min="21" max="21" width="4" customWidth="1"/>
    <col min="22" max="22" width="3.42578125" customWidth="1"/>
    <col min="23" max="23" width="11.5703125" bestFit="1" customWidth="1"/>
  </cols>
  <sheetData>
    <row r="1" spans="1:22" ht="15.75">
      <c r="A1" s="145" t="s">
        <v>131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15.75">
      <c r="A2" s="145" t="s">
        <v>23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</row>
    <row r="3" spans="1:22" ht="15.75">
      <c r="A3" s="145" t="s">
        <v>134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5"/>
      <c r="K4" s="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147" t="s">
        <v>24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</row>
    <row r="6" spans="1:22" ht="15.75">
      <c r="A6" s="147" t="s">
        <v>25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</row>
    <row r="7" spans="1:22" ht="15.75">
      <c r="A7" s="148" t="s">
        <v>26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16"/>
      <c r="K8" s="16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153" t="s">
        <v>0</v>
      </c>
      <c r="B9" s="153" t="s">
        <v>1</v>
      </c>
      <c r="C9" s="153" t="s">
        <v>2</v>
      </c>
      <c r="D9" s="153"/>
      <c r="E9" s="153" t="s">
        <v>5</v>
      </c>
      <c r="F9" s="154" t="s">
        <v>6</v>
      </c>
      <c r="G9" s="155"/>
      <c r="H9" s="155"/>
      <c r="I9" s="155"/>
      <c r="J9" s="155"/>
      <c r="K9" s="155"/>
      <c r="L9" s="155"/>
      <c r="M9" s="156"/>
      <c r="N9" s="153" t="s">
        <v>13</v>
      </c>
      <c r="O9" s="153"/>
      <c r="P9" s="153"/>
      <c r="Q9" s="153"/>
      <c r="R9" s="153"/>
      <c r="S9" s="153"/>
      <c r="T9" s="153"/>
      <c r="U9" s="153"/>
      <c r="V9" s="153"/>
    </row>
    <row r="10" spans="1:22">
      <c r="A10" s="153"/>
      <c r="B10" s="153"/>
      <c r="C10" s="153" t="s">
        <v>3</v>
      </c>
      <c r="D10" s="153" t="s">
        <v>4</v>
      </c>
      <c r="E10" s="153"/>
      <c r="F10" s="153" t="s">
        <v>7</v>
      </c>
      <c r="G10" s="153" t="s">
        <v>9</v>
      </c>
      <c r="H10" s="153"/>
      <c r="I10" s="153"/>
      <c r="J10" s="153"/>
      <c r="K10" s="153"/>
      <c r="L10" s="153"/>
      <c r="M10" s="153"/>
      <c r="N10" s="153" t="s">
        <v>11</v>
      </c>
      <c r="O10" s="153" t="s">
        <v>12</v>
      </c>
      <c r="P10" s="153" t="s">
        <v>14</v>
      </c>
      <c r="Q10" s="153"/>
      <c r="R10" s="153"/>
      <c r="S10" s="153"/>
      <c r="T10" s="153"/>
      <c r="U10" s="153"/>
      <c r="V10" s="153"/>
    </row>
    <row r="11" spans="1:22" ht="37.5" customHeight="1">
      <c r="A11" s="153"/>
      <c r="B11" s="153"/>
      <c r="C11" s="153"/>
      <c r="D11" s="153"/>
      <c r="E11" s="153"/>
      <c r="F11" s="153"/>
      <c r="G11" s="153" t="s">
        <v>8</v>
      </c>
      <c r="H11" s="153" t="s">
        <v>10</v>
      </c>
      <c r="I11" s="153"/>
      <c r="J11" s="153"/>
      <c r="K11" s="153"/>
      <c r="L11" s="153"/>
      <c r="M11" s="153"/>
      <c r="N11" s="153"/>
      <c r="O11" s="153"/>
      <c r="P11" s="153" t="s">
        <v>8</v>
      </c>
      <c r="Q11" s="153" t="s">
        <v>10</v>
      </c>
      <c r="R11" s="153"/>
      <c r="S11" s="153"/>
      <c r="T11" s="153"/>
      <c r="U11" s="153"/>
      <c r="V11" s="153"/>
    </row>
    <row r="12" spans="1:22" ht="61.5" customHeight="1">
      <c r="A12" s="153"/>
      <c r="B12" s="153"/>
      <c r="C12" s="153"/>
      <c r="D12" s="153"/>
      <c r="E12" s="153"/>
      <c r="F12" s="153"/>
      <c r="G12" s="153"/>
      <c r="H12" s="6">
        <v>2014</v>
      </c>
      <c r="I12" s="6">
        <v>2015</v>
      </c>
      <c r="J12" s="17">
        <v>2016</v>
      </c>
      <c r="K12" s="17">
        <v>2017</v>
      </c>
      <c r="L12" s="6">
        <v>2018</v>
      </c>
      <c r="M12" s="6">
        <v>2019</v>
      </c>
      <c r="N12" s="153"/>
      <c r="O12" s="153"/>
      <c r="P12" s="153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18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151" t="s">
        <v>27</v>
      </c>
      <c r="B14" s="152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19" t="s">
        <v>15</v>
      </c>
      <c r="K14" s="19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92.25" customHeight="1">
      <c r="A15" s="151" t="s">
        <v>28</v>
      </c>
      <c r="B15" s="152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19" t="s">
        <v>15</v>
      </c>
      <c r="K15" s="19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54" customHeight="1">
      <c r="A16" s="149" t="s">
        <v>29</v>
      </c>
      <c r="B16" s="150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19" t="s">
        <v>15</v>
      </c>
      <c r="K16" s="19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3" ht="28.5" customHeight="1">
      <c r="A17" s="151" t="s">
        <v>30</v>
      </c>
      <c r="B17" s="152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19" t="s">
        <v>15</v>
      </c>
      <c r="K17" s="19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3" ht="38.25" customHeight="1">
      <c r="A18" s="120"/>
      <c r="B18" s="133" t="s">
        <v>31</v>
      </c>
      <c r="C18" s="120">
        <v>2014</v>
      </c>
      <c r="D18" s="120">
        <v>2019</v>
      </c>
      <c r="E18" s="126" t="s">
        <v>16</v>
      </c>
      <c r="F18" s="5" t="s">
        <v>17</v>
      </c>
      <c r="G18" s="11">
        <f>G21</f>
        <v>1510534.05</v>
      </c>
      <c r="H18" s="11">
        <f t="shared" ref="H18:M18" si="0">H21</f>
        <v>370050.54000000004</v>
      </c>
      <c r="I18" s="11">
        <f t="shared" si="0"/>
        <v>220578.91</v>
      </c>
      <c r="J18" s="20">
        <f t="shared" si="0"/>
        <v>334382.69999999995</v>
      </c>
      <c r="K18" s="20">
        <f t="shared" si="0"/>
        <v>283921.90000000002</v>
      </c>
      <c r="L18" s="11">
        <f t="shared" si="0"/>
        <v>148600</v>
      </c>
      <c r="M18" s="11">
        <f t="shared" si="0"/>
        <v>153000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3" ht="102.75" customHeight="1">
      <c r="A19" s="121"/>
      <c r="B19" s="134"/>
      <c r="C19" s="121"/>
      <c r="D19" s="121"/>
      <c r="E19" s="127"/>
      <c r="F19" s="5" t="s">
        <v>18</v>
      </c>
      <c r="G19" s="11">
        <f>G22</f>
        <v>1122381.3900000001</v>
      </c>
      <c r="H19" s="11">
        <f t="shared" ref="H19:M19" si="1">H22</f>
        <v>260694.54</v>
      </c>
      <c r="I19" s="11">
        <f t="shared" si="1"/>
        <v>154778.04</v>
      </c>
      <c r="J19" s="20">
        <f t="shared" si="1"/>
        <v>219944.81</v>
      </c>
      <c r="K19" s="20">
        <f t="shared" si="1"/>
        <v>185364</v>
      </c>
      <c r="L19" s="11">
        <f t="shared" si="1"/>
        <v>148600</v>
      </c>
      <c r="M19" s="11">
        <f t="shared" si="1"/>
        <v>153000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3" ht="66.75" customHeight="1">
      <c r="A20" s="122"/>
      <c r="B20" s="135"/>
      <c r="C20" s="122"/>
      <c r="D20" s="122"/>
      <c r="E20" s="128"/>
      <c r="F20" s="5" t="s">
        <v>19</v>
      </c>
      <c r="G20" s="11">
        <f>G23</f>
        <v>388152.66000000003</v>
      </c>
      <c r="H20" s="11">
        <f t="shared" ref="H20:M20" si="2">H23</f>
        <v>109356</v>
      </c>
      <c r="I20" s="11">
        <f t="shared" si="2"/>
        <v>65800.87</v>
      </c>
      <c r="J20" s="20">
        <f t="shared" si="2"/>
        <v>114437.89</v>
      </c>
      <c r="K20" s="20">
        <f t="shared" si="2"/>
        <v>98557.9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3" ht="38.25">
      <c r="A21" s="120"/>
      <c r="B21" s="133" t="s">
        <v>32</v>
      </c>
      <c r="C21" s="120">
        <v>2014</v>
      </c>
      <c r="D21" s="120">
        <v>2019</v>
      </c>
      <c r="E21" s="126" t="s">
        <v>16</v>
      </c>
      <c r="F21" s="5" t="s">
        <v>17</v>
      </c>
      <c r="G21" s="11">
        <f>G24+G27</f>
        <v>1510534.05</v>
      </c>
      <c r="H21" s="11">
        <f t="shared" ref="H21:M21" si="3">H24+H27</f>
        <v>370050.54000000004</v>
      </c>
      <c r="I21" s="11">
        <f t="shared" si="3"/>
        <v>220578.91</v>
      </c>
      <c r="J21" s="20">
        <f t="shared" si="3"/>
        <v>334382.69999999995</v>
      </c>
      <c r="K21" s="20">
        <f t="shared" si="3"/>
        <v>283921.90000000002</v>
      </c>
      <c r="L21" s="11">
        <f t="shared" si="3"/>
        <v>148600</v>
      </c>
      <c r="M21" s="11">
        <f t="shared" si="3"/>
        <v>153000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3" ht="102">
      <c r="A22" s="121"/>
      <c r="B22" s="134"/>
      <c r="C22" s="121"/>
      <c r="D22" s="121"/>
      <c r="E22" s="127"/>
      <c r="F22" s="5" t="s">
        <v>18</v>
      </c>
      <c r="G22" s="11">
        <f>G25+G28</f>
        <v>1122381.3900000001</v>
      </c>
      <c r="H22" s="11">
        <f t="shared" ref="H22:M22" si="4">H25+H28</f>
        <v>260694.54</v>
      </c>
      <c r="I22" s="11">
        <f t="shared" si="4"/>
        <v>154778.04</v>
      </c>
      <c r="J22" s="20">
        <f t="shared" si="4"/>
        <v>219944.81</v>
      </c>
      <c r="K22" s="20">
        <f t="shared" si="4"/>
        <v>185364</v>
      </c>
      <c r="L22" s="11">
        <f t="shared" si="4"/>
        <v>148600</v>
      </c>
      <c r="M22" s="11">
        <f t="shared" si="4"/>
        <v>153000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3" ht="65.25" customHeight="1">
      <c r="A23" s="122"/>
      <c r="B23" s="135"/>
      <c r="C23" s="122"/>
      <c r="D23" s="122"/>
      <c r="E23" s="128"/>
      <c r="F23" s="5" t="s">
        <v>19</v>
      </c>
      <c r="G23" s="11">
        <f>G26+G29</f>
        <v>388152.66000000003</v>
      </c>
      <c r="H23" s="11">
        <f t="shared" ref="H23:M23" si="5">H26+H29</f>
        <v>109356</v>
      </c>
      <c r="I23" s="11">
        <f t="shared" si="5"/>
        <v>65800.87</v>
      </c>
      <c r="J23" s="20">
        <f t="shared" si="5"/>
        <v>114437.89</v>
      </c>
      <c r="K23" s="20">
        <f t="shared" si="5"/>
        <v>98557.9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3" ht="38.25">
      <c r="A24" s="120"/>
      <c r="B24" s="133" t="s">
        <v>33</v>
      </c>
      <c r="C24" s="120">
        <v>2014</v>
      </c>
      <c r="D24" s="120">
        <v>2019</v>
      </c>
      <c r="E24" s="126" t="s">
        <v>16</v>
      </c>
      <c r="F24" s="5" t="s">
        <v>17</v>
      </c>
      <c r="G24" s="11">
        <f>H24+I24+J24+K24+L24+M24</f>
        <v>976182.20000000007</v>
      </c>
      <c r="H24" s="11">
        <f>H25+H26</f>
        <v>294376.69</v>
      </c>
      <c r="I24" s="11">
        <f t="shared" ref="I24:M24" si="6">I25+I26</f>
        <v>155439.06</v>
      </c>
      <c r="J24" s="20">
        <f t="shared" si="6"/>
        <v>201745.55</v>
      </c>
      <c r="K24" s="20">
        <f t="shared" si="6"/>
        <v>192820.9</v>
      </c>
      <c r="L24" s="11">
        <f t="shared" si="6"/>
        <v>64900</v>
      </c>
      <c r="M24" s="11">
        <f t="shared" si="6"/>
        <v>66900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3" ht="102">
      <c r="A25" s="121"/>
      <c r="B25" s="134"/>
      <c r="C25" s="121"/>
      <c r="D25" s="121"/>
      <c r="E25" s="127"/>
      <c r="F25" s="5" t="s">
        <v>18</v>
      </c>
      <c r="G25" s="11">
        <f t="shared" ref="G25:G26" si="7">H25+I25+J25+K25+L25+M25</f>
        <v>682216.4</v>
      </c>
      <c r="H25" s="11">
        <v>207120.69</v>
      </c>
      <c r="I25" s="11">
        <v>102899.05</v>
      </c>
      <c r="J25" s="20">
        <v>118008.66</v>
      </c>
      <c r="K25" s="20">
        <v>122388</v>
      </c>
      <c r="L25" s="11">
        <v>64900</v>
      </c>
      <c r="M25" s="11">
        <v>66900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3" ht="63.75">
      <c r="A26" s="122"/>
      <c r="B26" s="135"/>
      <c r="C26" s="122"/>
      <c r="D26" s="122"/>
      <c r="E26" s="128"/>
      <c r="F26" s="5" t="s">
        <v>19</v>
      </c>
      <c r="G26" s="11">
        <f t="shared" si="7"/>
        <v>293965.80000000005</v>
      </c>
      <c r="H26" s="11">
        <v>87256</v>
      </c>
      <c r="I26" s="11">
        <v>52540.01</v>
      </c>
      <c r="J26" s="20">
        <v>83736.89</v>
      </c>
      <c r="K26" s="20">
        <v>70432.899999999994</v>
      </c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3" ht="38.25">
      <c r="A27" s="120"/>
      <c r="B27" s="133" t="s">
        <v>34</v>
      </c>
      <c r="C27" s="120">
        <v>2014</v>
      </c>
      <c r="D27" s="120">
        <v>2019</v>
      </c>
      <c r="E27" s="126" t="s">
        <v>16</v>
      </c>
      <c r="F27" s="5" t="s">
        <v>17</v>
      </c>
      <c r="G27" s="11">
        <f>H27+I27+J27+K27+L27+M27</f>
        <v>534351.85</v>
      </c>
      <c r="H27" s="11">
        <f>H28+H29</f>
        <v>75673.850000000006</v>
      </c>
      <c r="I27" s="11">
        <f t="shared" ref="I27:M27" si="8">I28+I29</f>
        <v>65139.85</v>
      </c>
      <c r="J27" s="20">
        <f t="shared" si="8"/>
        <v>132637.15</v>
      </c>
      <c r="K27" s="20">
        <f t="shared" si="8"/>
        <v>91101</v>
      </c>
      <c r="L27" s="11">
        <f t="shared" si="8"/>
        <v>83700</v>
      </c>
      <c r="M27" s="11">
        <f t="shared" si="8"/>
        <v>86100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3" ht="102">
      <c r="A28" s="121"/>
      <c r="B28" s="134"/>
      <c r="C28" s="121"/>
      <c r="D28" s="121"/>
      <c r="E28" s="127"/>
      <c r="F28" s="5" t="s">
        <v>18</v>
      </c>
      <c r="G28" s="11">
        <f>H28+I28+J28+K28+L28+M28</f>
        <v>440164.99</v>
      </c>
      <c r="H28" s="11">
        <v>53573.85</v>
      </c>
      <c r="I28" s="11">
        <v>51878.99</v>
      </c>
      <c r="J28" s="20">
        <v>101936.15</v>
      </c>
      <c r="K28" s="20">
        <v>62976</v>
      </c>
      <c r="L28" s="11">
        <v>83700</v>
      </c>
      <c r="M28" s="11">
        <v>86100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3" ht="63.75">
      <c r="A29" s="122"/>
      <c r="B29" s="135"/>
      <c r="C29" s="122"/>
      <c r="D29" s="122"/>
      <c r="E29" s="128"/>
      <c r="F29" s="5" t="s">
        <v>19</v>
      </c>
      <c r="G29" s="11">
        <f>H29+I29+J29+K29+L29+M29</f>
        <v>94186.86</v>
      </c>
      <c r="H29" s="11">
        <v>22100</v>
      </c>
      <c r="I29" s="11">
        <v>13260.86</v>
      </c>
      <c r="J29" s="20">
        <v>30701</v>
      </c>
      <c r="K29" s="20">
        <v>28125</v>
      </c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3" s="22" customFormat="1" ht="38.25">
      <c r="A30" s="108"/>
      <c r="B30" s="100" t="s">
        <v>20</v>
      </c>
      <c r="C30" s="108">
        <v>2014</v>
      </c>
      <c r="D30" s="108">
        <v>2019</v>
      </c>
      <c r="E30" s="111" t="s">
        <v>16</v>
      </c>
      <c r="F30" s="28" t="s">
        <v>17</v>
      </c>
      <c r="G30" s="20">
        <f>G18</f>
        <v>1510534.05</v>
      </c>
      <c r="H30" s="20">
        <f t="shared" ref="H30:M30" si="9">H18</f>
        <v>370050.54000000004</v>
      </c>
      <c r="I30" s="20">
        <f t="shared" si="9"/>
        <v>220578.91</v>
      </c>
      <c r="J30" s="20">
        <f t="shared" si="9"/>
        <v>334382.69999999995</v>
      </c>
      <c r="K30" s="77">
        <f t="shared" si="9"/>
        <v>283921.90000000002</v>
      </c>
      <c r="L30" s="20">
        <f t="shared" si="9"/>
        <v>148600</v>
      </c>
      <c r="M30" s="20">
        <f t="shared" si="9"/>
        <v>153000</v>
      </c>
      <c r="N30" s="19" t="s">
        <v>15</v>
      </c>
      <c r="O30" s="19" t="s">
        <v>15</v>
      </c>
      <c r="P30" s="19" t="s">
        <v>15</v>
      </c>
      <c r="Q30" s="19" t="s">
        <v>15</v>
      </c>
      <c r="R30" s="19" t="s">
        <v>15</v>
      </c>
      <c r="S30" s="19" t="s">
        <v>15</v>
      </c>
      <c r="T30" s="19" t="s">
        <v>15</v>
      </c>
      <c r="U30" s="19" t="s">
        <v>15</v>
      </c>
      <c r="V30" s="19" t="s">
        <v>15</v>
      </c>
      <c r="W30" s="29"/>
    </row>
    <row r="31" spans="1:23" s="22" customFormat="1" ht="102">
      <c r="A31" s="109"/>
      <c r="B31" s="101"/>
      <c r="C31" s="109"/>
      <c r="D31" s="109"/>
      <c r="E31" s="112"/>
      <c r="F31" s="28" t="s">
        <v>18</v>
      </c>
      <c r="G31" s="20">
        <f>G19</f>
        <v>1122381.3900000001</v>
      </c>
      <c r="H31" s="20">
        <f t="shared" ref="H31:M31" si="10">H19</f>
        <v>260694.54</v>
      </c>
      <c r="I31" s="20">
        <f t="shared" si="10"/>
        <v>154778.04</v>
      </c>
      <c r="J31" s="20">
        <f t="shared" si="10"/>
        <v>219944.81</v>
      </c>
      <c r="K31" s="77">
        <f t="shared" si="10"/>
        <v>185364</v>
      </c>
      <c r="L31" s="20">
        <f t="shared" si="10"/>
        <v>148600</v>
      </c>
      <c r="M31" s="20">
        <f t="shared" si="10"/>
        <v>153000</v>
      </c>
      <c r="N31" s="19" t="s">
        <v>15</v>
      </c>
      <c r="O31" s="19" t="s">
        <v>15</v>
      </c>
      <c r="P31" s="19" t="s">
        <v>15</v>
      </c>
      <c r="Q31" s="19" t="s">
        <v>15</v>
      </c>
      <c r="R31" s="19" t="s">
        <v>15</v>
      </c>
      <c r="S31" s="19" t="s">
        <v>15</v>
      </c>
      <c r="T31" s="19" t="s">
        <v>15</v>
      </c>
      <c r="U31" s="19" t="s">
        <v>15</v>
      </c>
      <c r="V31" s="19" t="s">
        <v>15</v>
      </c>
      <c r="W31" s="29"/>
    </row>
    <row r="32" spans="1:23" s="22" customFormat="1" ht="63.75">
      <c r="A32" s="110"/>
      <c r="B32" s="102"/>
      <c r="C32" s="110"/>
      <c r="D32" s="110"/>
      <c r="E32" s="113"/>
      <c r="F32" s="28" t="s">
        <v>19</v>
      </c>
      <c r="G32" s="20">
        <f>G20</f>
        <v>388152.66000000003</v>
      </c>
      <c r="H32" s="20">
        <f t="shared" ref="H32:M32" si="11">H20</f>
        <v>109356</v>
      </c>
      <c r="I32" s="20">
        <f t="shared" si="11"/>
        <v>65800.87</v>
      </c>
      <c r="J32" s="20">
        <f t="shared" si="11"/>
        <v>114437.89</v>
      </c>
      <c r="K32" s="77">
        <f t="shared" si="11"/>
        <v>98557.9</v>
      </c>
      <c r="L32" s="20">
        <f t="shared" si="11"/>
        <v>0</v>
      </c>
      <c r="M32" s="20">
        <f t="shared" si="11"/>
        <v>0</v>
      </c>
      <c r="N32" s="19" t="s">
        <v>15</v>
      </c>
      <c r="O32" s="19" t="s">
        <v>15</v>
      </c>
      <c r="P32" s="19" t="s">
        <v>15</v>
      </c>
      <c r="Q32" s="19" t="s">
        <v>15</v>
      </c>
      <c r="R32" s="19" t="s">
        <v>15</v>
      </c>
      <c r="S32" s="19" t="s">
        <v>15</v>
      </c>
      <c r="T32" s="19" t="s">
        <v>15</v>
      </c>
      <c r="U32" s="19" t="s">
        <v>15</v>
      </c>
      <c r="V32" s="19" t="s">
        <v>15</v>
      </c>
    </row>
    <row r="33" spans="1:23" ht="115.5" customHeight="1">
      <c r="A33" s="149" t="s">
        <v>35</v>
      </c>
      <c r="B33" s="150"/>
      <c r="C33" s="4">
        <v>2014</v>
      </c>
      <c r="D33" s="4">
        <v>2019</v>
      </c>
      <c r="E33" s="4" t="s">
        <v>15</v>
      </c>
      <c r="F33" s="4" t="s">
        <v>15</v>
      </c>
      <c r="G33" s="4" t="s">
        <v>15</v>
      </c>
      <c r="H33" s="4" t="s">
        <v>15</v>
      </c>
      <c r="I33" s="4" t="s">
        <v>15</v>
      </c>
      <c r="J33" s="19" t="s">
        <v>15</v>
      </c>
      <c r="K33" s="19" t="s">
        <v>15</v>
      </c>
      <c r="L33" s="4" t="s">
        <v>15</v>
      </c>
      <c r="M33" s="4" t="s">
        <v>15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3" ht="78.75" customHeight="1">
      <c r="A34" s="151" t="s">
        <v>36</v>
      </c>
      <c r="B34" s="152"/>
      <c r="C34" s="4">
        <v>2014</v>
      </c>
      <c r="D34" s="4">
        <v>2019</v>
      </c>
      <c r="E34" s="4" t="s">
        <v>15</v>
      </c>
      <c r="F34" s="4" t="s">
        <v>15</v>
      </c>
      <c r="G34" s="4" t="s">
        <v>15</v>
      </c>
      <c r="H34" s="4" t="s">
        <v>15</v>
      </c>
      <c r="I34" s="4" t="s">
        <v>15</v>
      </c>
      <c r="J34" s="19" t="s">
        <v>15</v>
      </c>
      <c r="K34" s="19" t="s">
        <v>15</v>
      </c>
      <c r="L34" s="4" t="s">
        <v>15</v>
      </c>
      <c r="M34" s="4" t="s">
        <v>15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3" ht="38.25">
      <c r="A35" s="120"/>
      <c r="B35" s="133" t="s">
        <v>37</v>
      </c>
      <c r="C35" s="120">
        <v>2014</v>
      </c>
      <c r="D35" s="120">
        <v>2019</v>
      </c>
      <c r="E35" s="126" t="s">
        <v>16</v>
      </c>
      <c r="F35" s="5" t="s">
        <v>17</v>
      </c>
      <c r="G35" s="11">
        <f>G38+G41</f>
        <v>41943648.159999996</v>
      </c>
      <c r="H35" s="11">
        <f t="shared" ref="H35:M35" si="12">H38+H41</f>
        <v>7259244.6100000003</v>
      </c>
      <c r="I35" s="11">
        <f t="shared" si="12"/>
        <v>7846428.1200000001</v>
      </c>
      <c r="J35" s="20">
        <f t="shared" si="12"/>
        <v>8884103.4299999997</v>
      </c>
      <c r="K35" s="20">
        <f t="shared" si="12"/>
        <v>9102472</v>
      </c>
      <c r="L35" s="11">
        <f t="shared" si="12"/>
        <v>8851400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4"/>
    </row>
    <row r="36" spans="1:23" ht="102">
      <c r="A36" s="121"/>
      <c r="B36" s="134"/>
      <c r="C36" s="121"/>
      <c r="D36" s="121"/>
      <c r="E36" s="127"/>
      <c r="F36" s="5" t="s">
        <v>18</v>
      </c>
      <c r="G36" s="11">
        <f>G39+G42</f>
        <v>40944036.159999996</v>
      </c>
      <c r="H36" s="11">
        <f t="shared" ref="H36:M36" si="13">H39+H42</f>
        <v>6758942.6100000003</v>
      </c>
      <c r="I36" s="11">
        <f t="shared" si="13"/>
        <v>7347118.1200000001</v>
      </c>
      <c r="J36" s="20">
        <f>J39+J42</f>
        <v>8884103.4299999997</v>
      </c>
      <c r="K36" s="20">
        <f t="shared" si="13"/>
        <v>9102472</v>
      </c>
      <c r="L36" s="11">
        <f t="shared" si="13"/>
        <v>8851400</v>
      </c>
      <c r="M36" s="11">
        <f t="shared" si="13"/>
        <v>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4"/>
    </row>
    <row r="37" spans="1:23" ht="63.75">
      <c r="A37" s="122"/>
      <c r="B37" s="135"/>
      <c r="C37" s="122"/>
      <c r="D37" s="122"/>
      <c r="E37" s="128"/>
      <c r="F37" s="5" t="s">
        <v>19</v>
      </c>
      <c r="G37" s="11">
        <f>G40+G43</f>
        <v>999612</v>
      </c>
      <c r="H37" s="11">
        <f t="shared" ref="H37:M37" si="14">H40+H43</f>
        <v>500302</v>
      </c>
      <c r="I37" s="11">
        <f t="shared" si="14"/>
        <v>499310</v>
      </c>
      <c r="J37" s="20">
        <f>J40+J43</f>
        <v>0</v>
      </c>
      <c r="K37" s="20">
        <f t="shared" si="14"/>
        <v>0</v>
      </c>
      <c r="L37" s="11">
        <f t="shared" si="14"/>
        <v>0</v>
      </c>
      <c r="M37" s="11">
        <f t="shared" si="14"/>
        <v>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3" ht="38.25">
      <c r="A38" s="120"/>
      <c r="B38" s="133" t="s">
        <v>38</v>
      </c>
      <c r="C38" s="120">
        <v>2014</v>
      </c>
      <c r="D38" s="120">
        <v>2019</v>
      </c>
      <c r="E38" s="126" t="s">
        <v>16</v>
      </c>
      <c r="F38" s="5" t="s">
        <v>17</v>
      </c>
      <c r="G38" s="11">
        <f t="shared" ref="G38:G43" si="15">H38+I38+J38+K38+L38+M38</f>
        <v>15105672.73</v>
      </c>
      <c r="H38" s="11">
        <f>H39+H40</f>
        <v>7259244.6100000003</v>
      </c>
      <c r="I38" s="11">
        <f t="shared" ref="I38:M38" si="16">I39+I40</f>
        <v>7846428.1200000001</v>
      </c>
      <c r="J38" s="20">
        <f>J39+J40</f>
        <v>0</v>
      </c>
      <c r="K38" s="20">
        <f t="shared" si="16"/>
        <v>0</v>
      </c>
      <c r="L38" s="11">
        <f t="shared" si="16"/>
        <v>0</v>
      </c>
      <c r="M38" s="11">
        <f t="shared" si="16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3" ht="102">
      <c r="A39" s="121"/>
      <c r="B39" s="134"/>
      <c r="C39" s="121"/>
      <c r="D39" s="121"/>
      <c r="E39" s="127"/>
      <c r="F39" s="5" t="s">
        <v>18</v>
      </c>
      <c r="G39" s="11">
        <f t="shared" si="15"/>
        <v>14106060.73</v>
      </c>
      <c r="H39" s="11">
        <v>6758942.6100000003</v>
      </c>
      <c r="I39" s="11">
        <v>7347118.1200000001</v>
      </c>
      <c r="J39" s="20"/>
      <c r="K39" s="20"/>
      <c r="L39" s="11"/>
      <c r="M39" s="11"/>
      <c r="N39" s="4" t="s">
        <v>15</v>
      </c>
      <c r="O39" s="4" t="s">
        <v>15</v>
      </c>
      <c r="P39" s="4" t="s">
        <v>15</v>
      </c>
      <c r="Q39" s="4" t="s">
        <v>15</v>
      </c>
      <c r="R39" s="4" t="s">
        <v>15</v>
      </c>
      <c r="S39" s="4" t="s">
        <v>15</v>
      </c>
      <c r="T39" s="4" t="s">
        <v>15</v>
      </c>
      <c r="U39" s="4" t="s">
        <v>15</v>
      </c>
      <c r="V39" s="4" t="s">
        <v>15</v>
      </c>
    </row>
    <row r="40" spans="1:23" ht="63.75">
      <c r="A40" s="122"/>
      <c r="B40" s="135"/>
      <c r="C40" s="122"/>
      <c r="D40" s="122"/>
      <c r="E40" s="128"/>
      <c r="F40" s="5" t="s">
        <v>19</v>
      </c>
      <c r="G40" s="11">
        <f t="shared" si="15"/>
        <v>999612</v>
      </c>
      <c r="H40" s="11">
        <v>500302</v>
      </c>
      <c r="I40" s="11">
        <v>499310</v>
      </c>
      <c r="J40" s="20"/>
      <c r="K40" s="20"/>
      <c r="L40" s="11"/>
      <c r="M40" s="11"/>
      <c r="N40" s="4" t="s">
        <v>15</v>
      </c>
      <c r="O40" s="4" t="s">
        <v>15</v>
      </c>
      <c r="P40" s="4" t="s">
        <v>15</v>
      </c>
      <c r="Q40" s="4" t="s">
        <v>15</v>
      </c>
      <c r="R40" s="4" t="s">
        <v>15</v>
      </c>
      <c r="S40" s="4" t="s">
        <v>15</v>
      </c>
      <c r="T40" s="4" t="s">
        <v>15</v>
      </c>
      <c r="U40" s="4" t="s">
        <v>15</v>
      </c>
      <c r="V40" s="4" t="s">
        <v>15</v>
      </c>
    </row>
    <row r="41" spans="1:23" ht="38.25">
      <c r="A41" s="120"/>
      <c r="B41" s="133" t="s">
        <v>39</v>
      </c>
      <c r="C41" s="120">
        <v>2014</v>
      </c>
      <c r="D41" s="120">
        <v>2019</v>
      </c>
      <c r="E41" s="126" t="s">
        <v>16</v>
      </c>
      <c r="F41" s="5" t="s">
        <v>17</v>
      </c>
      <c r="G41" s="11">
        <f t="shared" si="15"/>
        <v>26837975.43</v>
      </c>
      <c r="H41" s="11">
        <f>H42+H43</f>
        <v>0</v>
      </c>
      <c r="I41" s="11">
        <f t="shared" ref="I41:M41" si="17">I42+I43</f>
        <v>0</v>
      </c>
      <c r="J41" s="20">
        <f>J42+J43</f>
        <v>8884103.4299999997</v>
      </c>
      <c r="K41" s="20">
        <f t="shared" si="17"/>
        <v>9102472</v>
      </c>
      <c r="L41" s="11">
        <f t="shared" si="17"/>
        <v>8851400</v>
      </c>
      <c r="M41" s="11">
        <f t="shared" si="17"/>
        <v>0</v>
      </c>
      <c r="N41" s="4"/>
      <c r="O41" s="4"/>
      <c r="P41" s="4"/>
      <c r="Q41" s="4"/>
      <c r="R41" s="4"/>
      <c r="S41" s="4"/>
      <c r="T41" s="4"/>
      <c r="U41" s="4"/>
      <c r="V41" s="4"/>
    </row>
    <row r="42" spans="1:23" ht="102">
      <c r="A42" s="121"/>
      <c r="B42" s="134"/>
      <c r="C42" s="121"/>
      <c r="D42" s="121"/>
      <c r="E42" s="127"/>
      <c r="F42" s="5" t="s">
        <v>18</v>
      </c>
      <c r="G42" s="11">
        <f t="shared" si="15"/>
        <v>26837975.43</v>
      </c>
      <c r="H42" s="11"/>
      <c r="I42" s="11"/>
      <c r="J42" s="20">
        <v>8884103.4299999997</v>
      </c>
      <c r="K42" s="20">
        <v>9102472</v>
      </c>
      <c r="L42" s="11">
        <v>8851400</v>
      </c>
      <c r="M42" s="11"/>
      <c r="N42" s="4"/>
      <c r="O42" s="4"/>
      <c r="P42" s="4"/>
      <c r="Q42" s="4"/>
      <c r="R42" s="4"/>
      <c r="S42" s="4"/>
      <c r="T42" s="4"/>
      <c r="U42" s="4"/>
      <c r="V42" s="4"/>
    </row>
    <row r="43" spans="1:23" ht="63.75">
      <c r="A43" s="122"/>
      <c r="B43" s="135"/>
      <c r="C43" s="122"/>
      <c r="D43" s="122"/>
      <c r="E43" s="128"/>
      <c r="F43" s="5" t="s">
        <v>19</v>
      </c>
      <c r="G43" s="11">
        <f t="shared" si="15"/>
        <v>0</v>
      </c>
      <c r="H43" s="11"/>
      <c r="I43" s="11"/>
      <c r="J43" s="20">
        <v>0</v>
      </c>
      <c r="K43" s="20"/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3" ht="38.25">
      <c r="A44" s="120"/>
      <c r="B44" s="133" t="s">
        <v>40</v>
      </c>
      <c r="C44" s="120">
        <v>2014</v>
      </c>
      <c r="D44" s="120">
        <v>2019</v>
      </c>
      <c r="E44" s="126" t="s">
        <v>16</v>
      </c>
      <c r="F44" s="5" t="s">
        <v>17</v>
      </c>
      <c r="G44" s="11">
        <f t="shared" ref="G44:G49" si="18">G47</f>
        <v>434420</v>
      </c>
      <c r="H44" s="11">
        <f t="shared" ref="H44:M44" si="19">H47</f>
        <v>0</v>
      </c>
      <c r="I44" s="11">
        <f t="shared" si="19"/>
        <v>0</v>
      </c>
      <c r="J44" s="20">
        <f t="shared" si="19"/>
        <v>0</v>
      </c>
      <c r="K44" s="20">
        <f t="shared" si="19"/>
        <v>0</v>
      </c>
      <c r="L44" s="11">
        <f t="shared" si="19"/>
        <v>265900</v>
      </c>
      <c r="M44" s="11">
        <f t="shared" si="19"/>
        <v>168520</v>
      </c>
      <c r="N44" s="4"/>
      <c r="O44" s="4"/>
      <c r="P44" s="4"/>
      <c r="Q44" s="4"/>
      <c r="R44" s="4"/>
      <c r="S44" s="4"/>
      <c r="T44" s="4"/>
      <c r="U44" s="4"/>
      <c r="V44" s="4"/>
      <c r="W44" s="14"/>
    </row>
    <row r="45" spans="1:23" ht="102">
      <c r="A45" s="121"/>
      <c r="B45" s="134"/>
      <c r="C45" s="121"/>
      <c r="D45" s="121"/>
      <c r="E45" s="127"/>
      <c r="F45" s="5" t="s">
        <v>18</v>
      </c>
      <c r="G45" s="11">
        <f t="shared" si="18"/>
        <v>434420</v>
      </c>
      <c r="H45" s="11">
        <f t="shared" ref="H45:M45" si="20">H48</f>
        <v>0</v>
      </c>
      <c r="I45" s="11">
        <f t="shared" si="20"/>
        <v>0</v>
      </c>
      <c r="J45" s="20">
        <f t="shared" si="20"/>
        <v>0</v>
      </c>
      <c r="K45" s="20">
        <f t="shared" si="20"/>
        <v>0</v>
      </c>
      <c r="L45" s="11">
        <f t="shared" si="20"/>
        <v>265900</v>
      </c>
      <c r="M45" s="11">
        <f t="shared" si="20"/>
        <v>168520</v>
      </c>
      <c r="N45" s="4"/>
      <c r="O45" s="4"/>
      <c r="P45" s="4"/>
      <c r="Q45" s="4"/>
      <c r="R45" s="4"/>
      <c r="S45" s="4"/>
      <c r="T45" s="4"/>
      <c r="U45" s="4"/>
      <c r="V45" s="4"/>
    </row>
    <row r="46" spans="1:23" ht="63.75">
      <c r="A46" s="122"/>
      <c r="B46" s="135"/>
      <c r="C46" s="122"/>
      <c r="D46" s="122"/>
      <c r="E46" s="128"/>
      <c r="F46" s="5" t="s">
        <v>19</v>
      </c>
      <c r="G46" s="11">
        <f t="shared" si="18"/>
        <v>0</v>
      </c>
      <c r="H46" s="11">
        <f t="shared" ref="H46:M46" si="21">H49</f>
        <v>0</v>
      </c>
      <c r="I46" s="11">
        <f t="shared" si="21"/>
        <v>0</v>
      </c>
      <c r="J46" s="20">
        <f t="shared" si="21"/>
        <v>0</v>
      </c>
      <c r="K46" s="20">
        <f t="shared" si="21"/>
        <v>0</v>
      </c>
      <c r="L46" s="11">
        <f t="shared" si="21"/>
        <v>0</v>
      </c>
      <c r="M46" s="11">
        <f t="shared" si="21"/>
        <v>0</v>
      </c>
      <c r="N46" s="4"/>
      <c r="O46" s="4"/>
      <c r="P46" s="4"/>
      <c r="Q46" s="4"/>
      <c r="R46" s="4"/>
      <c r="S46" s="4"/>
      <c r="T46" s="4"/>
      <c r="U46" s="4"/>
      <c r="V46" s="4"/>
    </row>
    <row r="47" spans="1:23" ht="38.25">
      <c r="A47" s="120"/>
      <c r="B47" s="133" t="s">
        <v>41</v>
      </c>
      <c r="C47" s="120">
        <v>2014</v>
      </c>
      <c r="D47" s="120">
        <v>2019</v>
      </c>
      <c r="E47" s="126" t="s">
        <v>16</v>
      </c>
      <c r="F47" s="5" t="s">
        <v>17</v>
      </c>
      <c r="G47" s="11">
        <f>G50</f>
        <v>434420</v>
      </c>
      <c r="H47" s="11">
        <f t="shared" ref="H47:M47" si="22">H50</f>
        <v>0</v>
      </c>
      <c r="I47" s="11">
        <f t="shared" si="22"/>
        <v>0</v>
      </c>
      <c r="J47" s="20">
        <f t="shared" si="22"/>
        <v>0</v>
      </c>
      <c r="K47" s="20">
        <f t="shared" si="22"/>
        <v>0</v>
      </c>
      <c r="L47" s="11">
        <f t="shared" si="22"/>
        <v>265900</v>
      </c>
      <c r="M47" s="11">
        <f t="shared" si="22"/>
        <v>168520</v>
      </c>
      <c r="N47" s="4"/>
      <c r="O47" s="4"/>
      <c r="P47" s="4"/>
      <c r="Q47" s="4"/>
      <c r="R47" s="4"/>
      <c r="S47" s="4"/>
      <c r="T47" s="4"/>
      <c r="U47" s="4"/>
      <c r="V47" s="4"/>
    </row>
    <row r="48" spans="1:23" ht="102">
      <c r="A48" s="121"/>
      <c r="B48" s="134"/>
      <c r="C48" s="121"/>
      <c r="D48" s="121"/>
      <c r="E48" s="127"/>
      <c r="F48" s="5" t="s">
        <v>18</v>
      </c>
      <c r="G48" s="11">
        <f t="shared" si="18"/>
        <v>434420</v>
      </c>
      <c r="H48" s="11">
        <f t="shared" ref="H48:M48" si="23">H51</f>
        <v>0</v>
      </c>
      <c r="I48" s="11">
        <f t="shared" si="23"/>
        <v>0</v>
      </c>
      <c r="J48" s="20">
        <f t="shared" si="23"/>
        <v>0</v>
      </c>
      <c r="K48" s="20">
        <f t="shared" si="23"/>
        <v>0</v>
      </c>
      <c r="L48" s="11">
        <f t="shared" si="23"/>
        <v>265900</v>
      </c>
      <c r="M48" s="11">
        <f t="shared" si="23"/>
        <v>168520</v>
      </c>
      <c r="N48" s="4"/>
      <c r="O48" s="4"/>
      <c r="P48" s="4"/>
      <c r="Q48" s="4"/>
      <c r="R48" s="4"/>
      <c r="S48" s="4"/>
      <c r="T48" s="4"/>
      <c r="U48" s="4"/>
      <c r="V48" s="4"/>
    </row>
    <row r="49" spans="1:23" ht="63.75">
      <c r="A49" s="122"/>
      <c r="B49" s="135"/>
      <c r="C49" s="122"/>
      <c r="D49" s="122"/>
      <c r="E49" s="128"/>
      <c r="F49" s="5" t="s">
        <v>19</v>
      </c>
      <c r="G49" s="11">
        <f t="shared" si="18"/>
        <v>0</v>
      </c>
      <c r="H49" s="11">
        <f t="shared" ref="H49:M49" si="24">H52</f>
        <v>0</v>
      </c>
      <c r="I49" s="11">
        <f t="shared" si="24"/>
        <v>0</v>
      </c>
      <c r="J49" s="20">
        <f t="shared" si="24"/>
        <v>0</v>
      </c>
      <c r="K49" s="20">
        <f t="shared" si="24"/>
        <v>0</v>
      </c>
      <c r="L49" s="11">
        <f t="shared" si="24"/>
        <v>0</v>
      </c>
      <c r="M49" s="11">
        <f t="shared" si="24"/>
        <v>0</v>
      </c>
      <c r="N49" s="4"/>
      <c r="O49" s="4"/>
      <c r="P49" s="4"/>
      <c r="Q49" s="4"/>
      <c r="R49" s="4"/>
      <c r="S49" s="4"/>
      <c r="T49" s="4"/>
      <c r="U49" s="4"/>
      <c r="V49" s="4"/>
    </row>
    <row r="50" spans="1:23" ht="38.25">
      <c r="A50" s="120"/>
      <c r="B50" s="133" t="s">
        <v>42</v>
      </c>
      <c r="C50" s="120">
        <v>2014</v>
      </c>
      <c r="D50" s="120">
        <v>2019</v>
      </c>
      <c r="E50" s="126" t="s">
        <v>16</v>
      </c>
      <c r="F50" s="5" t="s">
        <v>17</v>
      </c>
      <c r="G50" s="11">
        <f>H50+I50+J50+K50+L50+M50</f>
        <v>434420</v>
      </c>
      <c r="H50" s="11">
        <f>H51+H52</f>
        <v>0</v>
      </c>
      <c r="I50" s="11">
        <f t="shared" ref="I50:M50" si="25">I51+I52</f>
        <v>0</v>
      </c>
      <c r="J50" s="20">
        <f t="shared" si="25"/>
        <v>0</v>
      </c>
      <c r="K50" s="20">
        <f t="shared" si="25"/>
        <v>0</v>
      </c>
      <c r="L50" s="11">
        <f t="shared" si="25"/>
        <v>265900</v>
      </c>
      <c r="M50" s="11">
        <f t="shared" si="25"/>
        <v>168520</v>
      </c>
      <c r="N50" s="4"/>
      <c r="O50" s="4"/>
      <c r="P50" s="4"/>
      <c r="Q50" s="4"/>
      <c r="R50" s="4"/>
      <c r="S50" s="4"/>
      <c r="T50" s="4"/>
      <c r="U50" s="4"/>
      <c r="V50" s="4"/>
    </row>
    <row r="51" spans="1:23" ht="102">
      <c r="A51" s="121"/>
      <c r="B51" s="134"/>
      <c r="C51" s="121"/>
      <c r="D51" s="121"/>
      <c r="E51" s="127"/>
      <c r="F51" s="5" t="s">
        <v>18</v>
      </c>
      <c r="G51" s="11">
        <f t="shared" ref="G51:G52" si="26">H51+I51+J51+K51+L51+M51</f>
        <v>434420</v>
      </c>
      <c r="H51" s="11"/>
      <c r="I51" s="11"/>
      <c r="J51" s="20"/>
      <c r="K51" s="20"/>
      <c r="L51" s="11">
        <v>265900</v>
      </c>
      <c r="M51" s="11">
        <v>168520</v>
      </c>
      <c r="N51" s="4"/>
      <c r="O51" s="4"/>
      <c r="P51" s="4"/>
      <c r="Q51" s="4"/>
      <c r="R51" s="4"/>
      <c r="S51" s="4"/>
      <c r="T51" s="4"/>
      <c r="U51" s="4"/>
      <c r="V51" s="4"/>
    </row>
    <row r="52" spans="1:23" ht="63.75">
      <c r="A52" s="122"/>
      <c r="B52" s="135"/>
      <c r="C52" s="122"/>
      <c r="D52" s="122"/>
      <c r="E52" s="128"/>
      <c r="F52" s="5" t="s">
        <v>19</v>
      </c>
      <c r="G52" s="11">
        <f t="shared" si="26"/>
        <v>0</v>
      </c>
      <c r="H52" s="11"/>
      <c r="I52" s="11"/>
      <c r="J52" s="20"/>
      <c r="K52" s="20"/>
      <c r="L52" s="11"/>
      <c r="M52" s="11"/>
      <c r="N52" s="4"/>
      <c r="O52" s="4"/>
      <c r="P52" s="4"/>
      <c r="Q52" s="4"/>
      <c r="R52" s="4"/>
      <c r="S52" s="4"/>
      <c r="T52" s="4"/>
      <c r="U52" s="4"/>
      <c r="V52" s="4"/>
    </row>
    <row r="53" spans="1:23" ht="38.25">
      <c r="A53" s="120"/>
      <c r="B53" s="133" t="s">
        <v>43</v>
      </c>
      <c r="C53" s="120">
        <v>2014</v>
      </c>
      <c r="D53" s="120">
        <v>2019</v>
      </c>
      <c r="E53" s="126" t="s">
        <v>16</v>
      </c>
      <c r="F53" s="5" t="s">
        <v>17</v>
      </c>
      <c r="G53" s="11">
        <f>G56</f>
        <v>1609493.06</v>
      </c>
      <c r="H53" s="11">
        <f t="shared" ref="H53:M53" si="27">H56</f>
        <v>293959.76</v>
      </c>
      <c r="I53" s="11">
        <f t="shared" si="27"/>
        <v>249908.8</v>
      </c>
      <c r="J53" s="20">
        <f t="shared" si="27"/>
        <v>224987.5</v>
      </c>
      <c r="K53" s="20">
        <f t="shared" si="27"/>
        <v>301997</v>
      </c>
      <c r="L53" s="11">
        <f t="shared" si="27"/>
        <v>247600</v>
      </c>
      <c r="M53" s="11">
        <f t="shared" si="27"/>
        <v>291040</v>
      </c>
      <c r="N53" s="4"/>
      <c r="O53" s="4"/>
      <c r="P53" s="4"/>
      <c r="Q53" s="4"/>
      <c r="R53" s="4"/>
      <c r="S53" s="4"/>
      <c r="T53" s="4"/>
      <c r="U53" s="4"/>
      <c r="V53" s="4"/>
      <c r="W53" s="14"/>
    </row>
    <row r="54" spans="1:23" ht="102">
      <c r="A54" s="121"/>
      <c r="B54" s="134"/>
      <c r="C54" s="121"/>
      <c r="D54" s="121"/>
      <c r="E54" s="127"/>
      <c r="F54" s="5" t="s">
        <v>18</v>
      </c>
      <c r="G54" s="11">
        <f>G57</f>
        <v>1487452.06</v>
      </c>
      <c r="H54" s="11">
        <f t="shared" ref="H54:M54" si="28">H57</f>
        <v>171918.76</v>
      </c>
      <c r="I54" s="11">
        <f t="shared" si="28"/>
        <v>249908.8</v>
      </c>
      <c r="J54" s="20">
        <f t="shared" si="28"/>
        <v>224987.5</v>
      </c>
      <c r="K54" s="20">
        <f t="shared" si="28"/>
        <v>301997</v>
      </c>
      <c r="L54" s="11">
        <f t="shared" si="28"/>
        <v>247600</v>
      </c>
      <c r="M54" s="11">
        <f t="shared" si="28"/>
        <v>291040</v>
      </c>
      <c r="N54" s="4"/>
      <c r="O54" s="4"/>
      <c r="P54" s="4"/>
      <c r="Q54" s="4"/>
      <c r="R54" s="4"/>
      <c r="S54" s="4"/>
      <c r="T54" s="4"/>
      <c r="U54" s="4"/>
      <c r="V54" s="4"/>
      <c r="W54" s="14"/>
    </row>
    <row r="55" spans="1:23" ht="63.75">
      <c r="A55" s="122"/>
      <c r="B55" s="135"/>
      <c r="C55" s="122"/>
      <c r="D55" s="122"/>
      <c r="E55" s="128"/>
      <c r="F55" s="5" t="s">
        <v>19</v>
      </c>
      <c r="G55" s="11">
        <f>G58</f>
        <v>122041</v>
      </c>
      <c r="H55" s="11">
        <f t="shared" ref="H55:M55" si="29">H58</f>
        <v>122041</v>
      </c>
      <c r="I55" s="11">
        <f t="shared" si="29"/>
        <v>0</v>
      </c>
      <c r="J55" s="20">
        <f t="shared" si="29"/>
        <v>0</v>
      </c>
      <c r="K55" s="20">
        <f t="shared" si="29"/>
        <v>0</v>
      </c>
      <c r="L55" s="11">
        <f t="shared" si="29"/>
        <v>0</v>
      </c>
      <c r="M55" s="11">
        <f t="shared" si="29"/>
        <v>0</v>
      </c>
      <c r="N55" s="4"/>
      <c r="O55" s="4"/>
      <c r="P55" s="4"/>
      <c r="Q55" s="4"/>
      <c r="R55" s="4"/>
      <c r="S55" s="4"/>
      <c r="T55" s="4"/>
      <c r="U55" s="4"/>
      <c r="V55" s="4"/>
    </row>
    <row r="56" spans="1:23" ht="38.25">
      <c r="A56" s="120"/>
      <c r="B56" s="133" t="s">
        <v>44</v>
      </c>
      <c r="C56" s="120">
        <v>2014</v>
      </c>
      <c r="D56" s="120">
        <v>2019</v>
      </c>
      <c r="E56" s="126" t="s">
        <v>16</v>
      </c>
      <c r="F56" s="5" t="s">
        <v>17</v>
      </c>
      <c r="G56" s="11">
        <f>G59+G62+G65</f>
        <v>1609493.06</v>
      </c>
      <c r="H56" s="11">
        <f t="shared" ref="H56:M56" si="30">H59+H62+H65</f>
        <v>293959.76</v>
      </c>
      <c r="I56" s="11">
        <f t="shared" si="30"/>
        <v>249908.8</v>
      </c>
      <c r="J56" s="20">
        <f t="shared" si="30"/>
        <v>224987.5</v>
      </c>
      <c r="K56" s="20">
        <f t="shared" si="30"/>
        <v>301997</v>
      </c>
      <c r="L56" s="11">
        <f t="shared" si="30"/>
        <v>247600</v>
      </c>
      <c r="M56" s="11">
        <f t="shared" si="30"/>
        <v>291040</v>
      </c>
      <c r="N56" s="4"/>
      <c r="O56" s="4"/>
      <c r="P56" s="4"/>
      <c r="Q56" s="4"/>
      <c r="R56" s="4"/>
      <c r="S56" s="4"/>
      <c r="T56" s="4"/>
      <c r="U56" s="4"/>
      <c r="V56" s="4"/>
    </row>
    <row r="57" spans="1:23" ht="102">
      <c r="A57" s="121"/>
      <c r="B57" s="134"/>
      <c r="C57" s="121"/>
      <c r="D57" s="121"/>
      <c r="E57" s="127"/>
      <c r="F57" s="5" t="s">
        <v>18</v>
      </c>
      <c r="G57" s="11">
        <f>G60+G63+G66</f>
        <v>1487452.06</v>
      </c>
      <c r="H57" s="11">
        <f t="shared" ref="H57:M57" si="31">H60+H63+H66</f>
        <v>171918.76</v>
      </c>
      <c r="I57" s="11">
        <f t="shared" si="31"/>
        <v>249908.8</v>
      </c>
      <c r="J57" s="20">
        <f t="shared" si="31"/>
        <v>224987.5</v>
      </c>
      <c r="K57" s="20">
        <f t="shared" si="31"/>
        <v>301997</v>
      </c>
      <c r="L57" s="11">
        <f t="shared" si="31"/>
        <v>247600</v>
      </c>
      <c r="M57" s="11">
        <f t="shared" si="31"/>
        <v>291040</v>
      </c>
      <c r="N57" s="4"/>
      <c r="O57" s="4"/>
      <c r="P57" s="4"/>
      <c r="Q57" s="4"/>
      <c r="R57" s="4"/>
      <c r="S57" s="4"/>
      <c r="T57" s="4"/>
      <c r="U57" s="4"/>
      <c r="V57" s="4"/>
    </row>
    <row r="58" spans="1:23" ht="63.75">
      <c r="A58" s="122"/>
      <c r="B58" s="135"/>
      <c r="C58" s="122"/>
      <c r="D58" s="122"/>
      <c r="E58" s="128"/>
      <c r="F58" s="5" t="s">
        <v>19</v>
      </c>
      <c r="G58" s="11">
        <f>G61+G64+G67</f>
        <v>122041</v>
      </c>
      <c r="H58" s="11">
        <f t="shared" ref="H58:M58" si="32">H61+H64+H67</f>
        <v>122041</v>
      </c>
      <c r="I58" s="11">
        <f t="shared" si="32"/>
        <v>0</v>
      </c>
      <c r="J58" s="20">
        <f t="shared" si="32"/>
        <v>0</v>
      </c>
      <c r="K58" s="20">
        <f t="shared" si="32"/>
        <v>0</v>
      </c>
      <c r="L58" s="11">
        <f t="shared" si="32"/>
        <v>0</v>
      </c>
      <c r="M58" s="11">
        <f t="shared" si="32"/>
        <v>0</v>
      </c>
      <c r="N58" s="4"/>
      <c r="O58" s="4"/>
      <c r="P58" s="4"/>
      <c r="Q58" s="4"/>
      <c r="R58" s="4"/>
      <c r="S58" s="4"/>
      <c r="T58" s="4"/>
      <c r="U58" s="4"/>
      <c r="V58" s="4"/>
    </row>
    <row r="59" spans="1:23" ht="38.25">
      <c r="A59" s="120"/>
      <c r="B59" s="133" t="s">
        <v>45</v>
      </c>
      <c r="C59" s="120">
        <v>2014</v>
      </c>
      <c r="D59" s="120">
        <v>2019</v>
      </c>
      <c r="E59" s="126" t="s">
        <v>16</v>
      </c>
      <c r="F59" s="5" t="s">
        <v>17</v>
      </c>
      <c r="G59" s="11">
        <f>H59+I59+J59+L59+M59+K59</f>
        <v>1107062.26</v>
      </c>
      <c r="H59" s="11">
        <f>H60+H61</f>
        <v>160758.76</v>
      </c>
      <c r="I59" s="11">
        <f t="shared" ref="I59:M59" si="33">I60+I61</f>
        <v>115500</v>
      </c>
      <c r="J59" s="20">
        <f t="shared" si="33"/>
        <v>182163.5</v>
      </c>
      <c r="K59" s="20">
        <f t="shared" si="33"/>
        <v>110000</v>
      </c>
      <c r="L59" s="11">
        <f t="shared" si="33"/>
        <v>247600</v>
      </c>
      <c r="M59" s="11">
        <f t="shared" si="33"/>
        <v>291040</v>
      </c>
      <c r="N59" s="4"/>
      <c r="O59" s="4"/>
      <c r="P59" s="4"/>
      <c r="Q59" s="4"/>
      <c r="R59" s="4"/>
      <c r="S59" s="4"/>
      <c r="T59" s="4"/>
      <c r="U59" s="4"/>
      <c r="V59" s="4"/>
      <c r="W59" s="14"/>
    </row>
    <row r="60" spans="1:23" ht="102">
      <c r="A60" s="121"/>
      <c r="B60" s="134"/>
      <c r="C60" s="121"/>
      <c r="D60" s="121"/>
      <c r="E60" s="127"/>
      <c r="F60" s="5" t="s">
        <v>18</v>
      </c>
      <c r="G60" s="11">
        <f t="shared" ref="G60:G61" si="34">H60+I60+J60+L60+M60+K60</f>
        <v>1107062.26</v>
      </c>
      <c r="H60" s="11">
        <v>160758.76</v>
      </c>
      <c r="I60" s="11">
        <v>115500</v>
      </c>
      <c r="J60" s="20">
        <v>182163.5</v>
      </c>
      <c r="K60" s="20">
        <v>110000</v>
      </c>
      <c r="L60" s="11">
        <v>247600</v>
      </c>
      <c r="M60" s="11">
        <v>291040</v>
      </c>
      <c r="N60" s="4"/>
      <c r="O60" s="4"/>
      <c r="P60" s="4"/>
      <c r="Q60" s="4"/>
      <c r="R60" s="4"/>
      <c r="S60" s="4"/>
      <c r="T60" s="4"/>
      <c r="U60" s="4"/>
      <c r="V60" s="4"/>
      <c r="W60" s="14"/>
    </row>
    <row r="61" spans="1:23" ht="63.75">
      <c r="A61" s="122"/>
      <c r="B61" s="135"/>
      <c r="C61" s="122"/>
      <c r="D61" s="122"/>
      <c r="E61" s="128"/>
      <c r="F61" s="5" t="s">
        <v>19</v>
      </c>
      <c r="G61" s="11">
        <f t="shared" si="34"/>
        <v>0</v>
      </c>
      <c r="H61" s="11"/>
      <c r="I61" s="11"/>
      <c r="J61" s="20"/>
      <c r="K61" s="20"/>
      <c r="L61" s="11"/>
      <c r="M61" s="11"/>
      <c r="N61" s="4"/>
      <c r="O61" s="4"/>
      <c r="P61" s="4"/>
      <c r="Q61" s="4"/>
      <c r="R61" s="4"/>
      <c r="S61" s="4"/>
      <c r="T61" s="4"/>
      <c r="U61" s="4"/>
      <c r="V61" s="4"/>
    </row>
    <row r="62" spans="1:23" ht="38.25">
      <c r="A62" s="120"/>
      <c r="B62" s="133" t="s">
        <v>46</v>
      </c>
      <c r="C62" s="120">
        <v>2014</v>
      </c>
      <c r="D62" s="120">
        <v>2019</v>
      </c>
      <c r="E62" s="126" t="s">
        <v>16</v>
      </c>
      <c r="F62" s="5" t="s">
        <v>17</v>
      </c>
      <c r="G62" s="11">
        <f>H62+I62+J62+K62+L62+M62</f>
        <v>168766</v>
      </c>
      <c r="H62" s="11">
        <f>H63+H64</f>
        <v>43945</v>
      </c>
      <c r="I62" s="11">
        <f t="shared" ref="I62:M62" si="35">I63+I64</f>
        <v>0</v>
      </c>
      <c r="J62" s="20">
        <f t="shared" si="35"/>
        <v>22824</v>
      </c>
      <c r="K62" s="20">
        <f t="shared" si="35"/>
        <v>101997</v>
      </c>
      <c r="L62" s="11">
        <f t="shared" si="35"/>
        <v>0</v>
      </c>
      <c r="M62" s="11">
        <f t="shared" si="35"/>
        <v>0</v>
      </c>
      <c r="N62" s="4"/>
      <c r="O62" s="4"/>
      <c r="P62" s="4"/>
      <c r="Q62" s="4"/>
      <c r="R62" s="4"/>
      <c r="S62" s="4"/>
      <c r="T62" s="4"/>
      <c r="U62" s="4"/>
      <c r="V62" s="4"/>
      <c r="W62" s="14"/>
    </row>
    <row r="63" spans="1:23" ht="102">
      <c r="A63" s="121"/>
      <c r="B63" s="134"/>
      <c r="C63" s="121"/>
      <c r="D63" s="121"/>
      <c r="E63" s="127"/>
      <c r="F63" s="5" t="s">
        <v>18</v>
      </c>
      <c r="G63" s="11">
        <f t="shared" ref="G63:G64" si="36">H63+I63+J63+K63+L63+M63</f>
        <v>131518</v>
      </c>
      <c r="H63" s="11">
        <v>6697</v>
      </c>
      <c r="I63" s="11"/>
      <c r="J63" s="20">
        <v>22824</v>
      </c>
      <c r="K63" s="20">
        <v>101997</v>
      </c>
      <c r="L63" s="11"/>
      <c r="M63" s="11"/>
      <c r="N63" s="4"/>
      <c r="O63" s="4"/>
      <c r="P63" s="4"/>
      <c r="Q63" s="4"/>
      <c r="R63" s="4"/>
      <c r="S63" s="4"/>
      <c r="T63" s="4"/>
      <c r="U63" s="4"/>
      <c r="V63" s="4"/>
    </row>
    <row r="64" spans="1:23" ht="63.75">
      <c r="A64" s="122"/>
      <c r="B64" s="135"/>
      <c r="C64" s="122"/>
      <c r="D64" s="122"/>
      <c r="E64" s="128"/>
      <c r="F64" s="5" t="s">
        <v>19</v>
      </c>
      <c r="G64" s="11">
        <f t="shared" si="36"/>
        <v>37248</v>
      </c>
      <c r="H64" s="11">
        <v>37248</v>
      </c>
      <c r="I64" s="11"/>
      <c r="J64" s="20"/>
      <c r="K64" s="20"/>
      <c r="L64" s="11"/>
      <c r="M64" s="11"/>
      <c r="N64" s="4"/>
      <c r="O64" s="4"/>
      <c r="P64" s="4"/>
      <c r="Q64" s="4"/>
      <c r="R64" s="4"/>
      <c r="S64" s="4"/>
      <c r="T64" s="4"/>
      <c r="U64" s="4"/>
      <c r="V64" s="4"/>
    </row>
    <row r="65" spans="1:23" ht="38.25">
      <c r="A65" s="120"/>
      <c r="B65" s="133" t="s">
        <v>47</v>
      </c>
      <c r="C65" s="120">
        <v>2014</v>
      </c>
      <c r="D65" s="120">
        <v>2019</v>
      </c>
      <c r="E65" s="126" t="s">
        <v>16</v>
      </c>
      <c r="F65" s="5" t="s">
        <v>17</v>
      </c>
      <c r="G65" s="11">
        <f>H65+I65+J65+K65+L65+M65</f>
        <v>333664.8</v>
      </c>
      <c r="H65" s="11">
        <f>H66+H67</f>
        <v>89256</v>
      </c>
      <c r="I65" s="11">
        <f t="shared" ref="I65:M65" si="37">I66+I67</f>
        <v>134408.79999999999</v>
      </c>
      <c r="J65" s="20">
        <f t="shared" si="37"/>
        <v>20000</v>
      </c>
      <c r="K65" s="20">
        <f t="shared" si="37"/>
        <v>90000</v>
      </c>
      <c r="L65" s="11">
        <f t="shared" si="37"/>
        <v>0</v>
      </c>
      <c r="M65" s="11">
        <f t="shared" si="37"/>
        <v>0</v>
      </c>
      <c r="N65" s="4"/>
      <c r="O65" s="4"/>
      <c r="P65" s="4"/>
      <c r="Q65" s="4"/>
      <c r="R65" s="4"/>
      <c r="S65" s="4"/>
      <c r="T65" s="4"/>
      <c r="U65" s="4"/>
      <c r="V65" s="4"/>
      <c r="W65" s="14"/>
    </row>
    <row r="66" spans="1:23" ht="102">
      <c r="A66" s="121"/>
      <c r="B66" s="134"/>
      <c r="C66" s="121"/>
      <c r="D66" s="121"/>
      <c r="E66" s="127"/>
      <c r="F66" s="5" t="s">
        <v>18</v>
      </c>
      <c r="G66" s="11">
        <f t="shared" ref="G66:G67" si="38">H66+I66+J66+K66+L66+M66</f>
        <v>248871.8</v>
      </c>
      <c r="H66" s="11">
        <v>4463</v>
      </c>
      <c r="I66" s="11">
        <v>134408.79999999999</v>
      </c>
      <c r="J66" s="20">
        <v>20000</v>
      </c>
      <c r="K66" s="20">
        <v>90000</v>
      </c>
      <c r="L66" s="11"/>
      <c r="M66" s="11"/>
      <c r="N66" s="4"/>
      <c r="O66" s="4"/>
      <c r="P66" s="4"/>
      <c r="Q66" s="4"/>
      <c r="R66" s="4"/>
      <c r="S66" s="4"/>
      <c r="T66" s="4"/>
      <c r="U66" s="4"/>
      <c r="V66" s="4"/>
    </row>
    <row r="67" spans="1:23" ht="63.75">
      <c r="A67" s="122"/>
      <c r="B67" s="135"/>
      <c r="C67" s="122"/>
      <c r="D67" s="122"/>
      <c r="E67" s="128"/>
      <c r="F67" s="5" t="s">
        <v>19</v>
      </c>
      <c r="G67" s="11">
        <f t="shared" si="38"/>
        <v>84793</v>
      </c>
      <c r="H67" s="11">
        <v>84793</v>
      </c>
      <c r="I67" s="11"/>
      <c r="J67" s="20"/>
      <c r="K67" s="20"/>
      <c r="L67" s="11"/>
      <c r="M67" s="11"/>
      <c r="N67" s="4"/>
      <c r="O67" s="4"/>
      <c r="P67" s="4"/>
      <c r="Q67" s="4"/>
      <c r="R67" s="4"/>
      <c r="S67" s="4"/>
      <c r="T67" s="4"/>
      <c r="U67" s="4"/>
      <c r="V67" s="4"/>
    </row>
    <row r="68" spans="1:23" s="22" customFormat="1" ht="38.25">
      <c r="A68" s="108"/>
      <c r="B68" s="100" t="s">
        <v>21</v>
      </c>
      <c r="C68" s="108">
        <v>2014</v>
      </c>
      <c r="D68" s="108">
        <v>2019</v>
      </c>
      <c r="E68" s="111" t="s">
        <v>16</v>
      </c>
      <c r="F68" s="28" t="s">
        <v>17</v>
      </c>
      <c r="G68" s="20">
        <f>G53+G44+G35</f>
        <v>43987561.219999999</v>
      </c>
      <c r="H68" s="20">
        <f t="shared" ref="H68:M68" si="39">H53+H44+H35</f>
        <v>7553204.3700000001</v>
      </c>
      <c r="I68" s="20">
        <f t="shared" si="39"/>
        <v>8096336.9199999999</v>
      </c>
      <c r="J68" s="20">
        <f t="shared" si="39"/>
        <v>9109090.9299999997</v>
      </c>
      <c r="K68" s="77">
        <f t="shared" si="39"/>
        <v>9404469</v>
      </c>
      <c r="L68" s="20">
        <f>L53+L44+L35</f>
        <v>9364900</v>
      </c>
      <c r="M68" s="20">
        <f t="shared" si="39"/>
        <v>459560</v>
      </c>
      <c r="N68" s="19" t="s">
        <v>15</v>
      </c>
      <c r="O68" s="19" t="s">
        <v>15</v>
      </c>
      <c r="P68" s="19" t="s">
        <v>15</v>
      </c>
      <c r="Q68" s="19" t="s">
        <v>15</v>
      </c>
      <c r="R68" s="19" t="s">
        <v>15</v>
      </c>
      <c r="S68" s="19" t="s">
        <v>15</v>
      </c>
      <c r="T68" s="19" t="s">
        <v>15</v>
      </c>
      <c r="U68" s="19" t="s">
        <v>15</v>
      </c>
      <c r="V68" s="19" t="s">
        <v>15</v>
      </c>
      <c r="W68" s="29"/>
    </row>
    <row r="69" spans="1:23" s="22" customFormat="1" ht="102">
      <c r="A69" s="109"/>
      <c r="B69" s="101"/>
      <c r="C69" s="109"/>
      <c r="D69" s="109"/>
      <c r="E69" s="112"/>
      <c r="F69" s="28" t="s">
        <v>18</v>
      </c>
      <c r="G69" s="20">
        <f>G54+G45+G36</f>
        <v>42865908.219999999</v>
      </c>
      <c r="H69" s="20">
        <f t="shared" ref="H69:M69" si="40">H54+H45+H36</f>
        <v>6930861.3700000001</v>
      </c>
      <c r="I69" s="20">
        <f t="shared" si="40"/>
        <v>7597026.9199999999</v>
      </c>
      <c r="J69" s="20">
        <f t="shared" si="40"/>
        <v>9109090.9299999997</v>
      </c>
      <c r="K69" s="77">
        <f t="shared" si="40"/>
        <v>9404469</v>
      </c>
      <c r="L69" s="20">
        <f t="shared" si="40"/>
        <v>9364900</v>
      </c>
      <c r="M69" s="20">
        <f t="shared" si="40"/>
        <v>459560</v>
      </c>
      <c r="N69" s="19" t="s">
        <v>15</v>
      </c>
      <c r="O69" s="19" t="s">
        <v>15</v>
      </c>
      <c r="P69" s="19" t="s">
        <v>15</v>
      </c>
      <c r="Q69" s="19" t="s">
        <v>15</v>
      </c>
      <c r="R69" s="19" t="s">
        <v>15</v>
      </c>
      <c r="S69" s="19" t="s">
        <v>15</v>
      </c>
      <c r="T69" s="19" t="s">
        <v>15</v>
      </c>
      <c r="U69" s="19" t="s">
        <v>15</v>
      </c>
      <c r="V69" s="19" t="s">
        <v>15</v>
      </c>
      <c r="W69" s="29"/>
    </row>
    <row r="70" spans="1:23" s="22" customFormat="1" ht="63.75">
      <c r="A70" s="110"/>
      <c r="B70" s="102"/>
      <c r="C70" s="110"/>
      <c r="D70" s="110"/>
      <c r="E70" s="113"/>
      <c r="F70" s="28" t="s">
        <v>19</v>
      </c>
      <c r="G70" s="20">
        <f>G55+G46+G37</f>
        <v>1121653</v>
      </c>
      <c r="H70" s="20">
        <f t="shared" ref="H70:M70" si="41">H55+H46+H37</f>
        <v>622343</v>
      </c>
      <c r="I70" s="20">
        <f t="shared" si="41"/>
        <v>499310</v>
      </c>
      <c r="J70" s="20">
        <f t="shared" si="41"/>
        <v>0</v>
      </c>
      <c r="K70" s="77">
        <f t="shared" si="41"/>
        <v>0</v>
      </c>
      <c r="L70" s="20">
        <f t="shared" si="41"/>
        <v>0</v>
      </c>
      <c r="M70" s="20">
        <f t="shared" si="41"/>
        <v>0</v>
      </c>
      <c r="N70" s="19" t="s">
        <v>15</v>
      </c>
      <c r="O70" s="19" t="s">
        <v>15</v>
      </c>
      <c r="P70" s="19" t="s">
        <v>15</v>
      </c>
      <c r="Q70" s="19" t="s">
        <v>15</v>
      </c>
      <c r="R70" s="19" t="s">
        <v>15</v>
      </c>
      <c r="S70" s="19" t="s">
        <v>15</v>
      </c>
      <c r="T70" s="19" t="s">
        <v>15</v>
      </c>
      <c r="U70" s="19" t="s">
        <v>15</v>
      </c>
      <c r="V70" s="19" t="s">
        <v>15</v>
      </c>
    </row>
    <row r="71" spans="1:23" ht="106.5" customHeight="1">
      <c r="A71" s="149" t="s">
        <v>48</v>
      </c>
      <c r="B71" s="150"/>
      <c r="C71" s="4" t="s">
        <v>15</v>
      </c>
      <c r="D71" s="4" t="s">
        <v>15</v>
      </c>
      <c r="E71" s="4" t="s">
        <v>15</v>
      </c>
      <c r="F71" s="4" t="s">
        <v>15</v>
      </c>
      <c r="G71" s="4" t="s">
        <v>15</v>
      </c>
      <c r="H71" s="4" t="s">
        <v>15</v>
      </c>
      <c r="I71" s="4" t="s">
        <v>15</v>
      </c>
      <c r="J71" s="19" t="s">
        <v>15</v>
      </c>
      <c r="K71" s="19" t="s">
        <v>15</v>
      </c>
      <c r="L71" s="4" t="s">
        <v>15</v>
      </c>
      <c r="M71" s="4" t="s">
        <v>15</v>
      </c>
      <c r="N71" s="4" t="s">
        <v>15</v>
      </c>
      <c r="O71" s="4" t="s">
        <v>15</v>
      </c>
      <c r="P71" s="4" t="s">
        <v>15</v>
      </c>
      <c r="Q71" s="4" t="s">
        <v>15</v>
      </c>
      <c r="R71" s="4" t="s">
        <v>15</v>
      </c>
      <c r="S71" s="4" t="s">
        <v>15</v>
      </c>
      <c r="T71" s="4" t="s">
        <v>15</v>
      </c>
      <c r="U71" s="4" t="s">
        <v>15</v>
      </c>
      <c r="V71" s="4" t="s">
        <v>15</v>
      </c>
    </row>
    <row r="72" spans="1:23" ht="53.25" customHeight="1">
      <c r="A72" s="151" t="s">
        <v>49</v>
      </c>
      <c r="B72" s="152"/>
      <c r="C72" s="4">
        <v>2014</v>
      </c>
      <c r="D72" s="4">
        <v>2019</v>
      </c>
      <c r="E72" s="4" t="s">
        <v>15</v>
      </c>
      <c r="F72" s="4" t="s">
        <v>15</v>
      </c>
      <c r="G72" s="4" t="s">
        <v>15</v>
      </c>
      <c r="H72" s="4" t="s">
        <v>15</v>
      </c>
      <c r="I72" s="4" t="s">
        <v>15</v>
      </c>
      <c r="J72" s="19" t="s">
        <v>15</v>
      </c>
      <c r="K72" s="19" t="s">
        <v>15</v>
      </c>
      <c r="L72" s="4" t="s">
        <v>15</v>
      </c>
      <c r="M72" s="4" t="s">
        <v>15</v>
      </c>
      <c r="N72" s="4" t="s">
        <v>15</v>
      </c>
      <c r="O72" s="4" t="s">
        <v>15</v>
      </c>
      <c r="P72" s="4" t="s">
        <v>15</v>
      </c>
      <c r="Q72" s="4" t="s">
        <v>15</v>
      </c>
      <c r="R72" s="4" t="s">
        <v>15</v>
      </c>
      <c r="S72" s="4" t="s">
        <v>15</v>
      </c>
      <c r="T72" s="4" t="s">
        <v>15</v>
      </c>
      <c r="U72" s="4" t="s">
        <v>15</v>
      </c>
      <c r="V72" s="4" t="s">
        <v>15</v>
      </c>
    </row>
    <row r="73" spans="1:23" ht="38.25">
      <c r="A73" s="120"/>
      <c r="B73" s="114" t="s">
        <v>50</v>
      </c>
      <c r="C73" s="120">
        <v>2014</v>
      </c>
      <c r="D73" s="120">
        <v>2019</v>
      </c>
      <c r="E73" s="126" t="s">
        <v>16</v>
      </c>
      <c r="F73" s="5" t="s">
        <v>17</v>
      </c>
      <c r="G73" s="11">
        <f>G76</f>
        <v>21103272.420000002</v>
      </c>
      <c r="H73" s="11">
        <f t="shared" ref="H73:M73" si="42">H76</f>
        <v>4039553.2399999998</v>
      </c>
      <c r="I73" s="11">
        <f t="shared" si="42"/>
        <v>3163353.2800000003</v>
      </c>
      <c r="J73" s="20">
        <f t="shared" si="42"/>
        <v>12502639.59</v>
      </c>
      <c r="K73" s="20">
        <f t="shared" si="42"/>
        <v>1397726.31</v>
      </c>
      <c r="L73" s="11">
        <f t="shared" si="42"/>
        <v>0</v>
      </c>
      <c r="M73" s="11">
        <f t="shared" si="42"/>
        <v>0</v>
      </c>
      <c r="N73" s="4" t="s">
        <v>15</v>
      </c>
      <c r="O73" s="4" t="s">
        <v>15</v>
      </c>
      <c r="P73" s="4" t="s">
        <v>15</v>
      </c>
      <c r="Q73" s="4" t="s">
        <v>15</v>
      </c>
      <c r="R73" s="4" t="s">
        <v>15</v>
      </c>
      <c r="S73" s="4" t="s">
        <v>15</v>
      </c>
      <c r="T73" s="4" t="s">
        <v>15</v>
      </c>
      <c r="U73" s="4" t="s">
        <v>15</v>
      </c>
      <c r="V73" s="4" t="s">
        <v>15</v>
      </c>
      <c r="W73" s="14"/>
    </row>
    <row r="74" spans="1:23" ht="102">
      <c r="A74" s="121"/>
      <c r="B74" s="115"/>
      <c r="C74" s="121"/>
      <c r="D74" s="121"/>
      <c r="E74" s="127"/>
      <c r="F74" s="5" t="s">
        <v>18</v>
      </c>
      <c r="G74" s="11">
        <f>G77</f>
        <v>10956342.15</v>
      </c>
      <c r="H74" s="11">
        <f t="shared" ref="H74:M74" si="43">H77</f>
        <v>1658779.4</v>
      </c>
      <c r="I74" s="11">
        <f t="shared" si="43"/>
        <v>3163353.2800000003</v>
      </c>
      <c r="J74" s="20">
        <f t="shared" si="43"/>
        <v>4736483.16</v>
      </c>
      <c r="K74" s="20">
        <f t="shared" si="43"/>
        <v>1397726.31</v>
      </c>
      <c r="L74" s="11">
        <f t="shared" si="43"/>
        <v>0</v>
      </c>
      <c r="M74" s="11">
        <f t="shared" si="43"/>
        <v>0</v>
      </c>
      <c r="N74" s="1" t="s">
        <v>15</v>
      </c>
      <c r="O74" s="1" t="s">
        <v>15</v>
      </c>
      <c r="P74" s="1" t="s">
        <v>15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4"/>
    </row>
    <row r="75" spans="1:23" ht="63.75">
      <c r="A75" s="122"/>
      <c r="B75" s="116"/>
      <c r="C75" s="122"/>
      <c r="D75" s="122"/>
      <c r="E75" s="128"/>
      <c r="F75" s="5" t="s">
        <v>19</v>
      </c>
      <c r="G75" s="11">
        <f>G78</f>
        <v>10146930.27</v>
      </c>
      <c r="H75" s="11">
        <f t="shared" ref="H75:M75" si="44">H78</f>
        <v>2380773.84</v>
      </c>
      <c r="I75" s="11">
        <f t="shared" si="44"/>
        <v>0</v>
      </c>
      <c r="J75" s="20">
        <f t="shared" si="44"/>
        <v>7766156.4299999997</v>
      </c>
      <c r="K75" s="20">
        <f t="shared" si="44"/>
        <v>0</v>
      </c>
      <c r="L75" s="11">
        <f t="shared" si="44"/>
        <v>0</v>
      </c>
      <c r="M75" s="11">
        <f t="shared" si="44"/>
        <v>0</v>
      </c>
      <c r="N75" s="1" t="s">
        <v>15</v>
      </c>
      <c r="O75" s="1" t="s">
        <v>15</v>
      </c>
      <c r="P75" s="1" t="s">
        <v>15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</row>
    <row r="76" spans="1:23" ht="38.25">
      <c r="A76" s="120"/>
      <c r="B76" s="114" t="s">
        <v>51</v>
      </c>
      <c r="C76" s="120">
        <v>2014</v>
      </c>
      <c r="D76" s="120">
        <v>2019</v>
      </c>
      <c r="E76" s="126" t="s">
        <v>16</v>
      </c>
      <c r="F76" s="5" t="s">
        <v>17</v>
      </c>
      <c r="G76" s="11">
        <f>G79+G82+G85+G88+G97+G91+G103+G106+G94+G100</f>
        <v>21103272.420000002</v>
      </c>
      <c r="H76" s="11">
        <f>H79+H82+H85+H88+H97+H91+H103+H106</f>
        <v>4039553.2399999998</v>
      </c>
      <c r="I76" s="11">
        <f>I79+I82+I85+I88+I97+I91+I103+I106</f>
        <v>3163353.2800000003</v>
      </c>
      <c r="J76" s="20">
        <f>J79+J82+J85+J88+J97+J91+J103+J106+J94</f>
        <v>12502639.59</v>
      </c>
      <c r="K76" s="20">
        <f>K79+K82+K85+K88+K97+K91+K103+K106+K94+K100</f>
        <v>1397726.31</v>
      </c>
      <c r="L76" s="11">
        <f>L79+L82+L85+L88+L97+L91+L103+L106+L94+L100</f>
        <v>0</v>
      </c>
      <c r="M76" s="11">
        <f>M79+M82+M85+M88+M97+M91+M103+M106+M94+M100</f>
        <v>0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4"/>
    </row>
    <row r="77" spans="1:23" ht="102">
      <c r="A77" s="121"/>
      <c r="B77" s="115"/>
      <c r="C77" s="121"/>
      <c r="D77" s="121"/>
      <c r="E77" s="127"/>
      <c r="F77" s="5" t="s">
        <v>18</v>
      </c>
      <c r="G77" s="11">
        <f>G80+G83+G86+G89+G92+G98+G104+G107+G95+G101</f>
        <v>10956342.15</v>
      </c>
      <c r="H77" s="11">
        <f>H80+H83+H86+H89+H92+H98+H104+H107+H95+H101</f>
        <v>1658779.4</v>
      </c>
      <c r="I77" s="11">
        <f>I80+I83+I86+I89+I92+I98+I104+I107+I95+I101</f>
        <v>3163353.2800000003</v>
      </c>
      <c r="J77" s="11">
        <f>J80+J83+J86+J89+J92+J98+J104+J107+J95+J101</f>
        <v>4736483.16</v>
      </c>
      <c r="K77" s="20">
        <f>K80+K83+K86+K89+K92+K98+K104+K107+K95+K101</f>
        <v>1397726.31</v>
      </c>
      <c r="L77" s="11">
        <f>L80+L83+L86+L89+L92+L98+L104+L107+L101</f>
        <v>0</v>
      </c>
      <c r="M77" s="11">
        <f>M80+M83+M86+M89+M92+M98+M104+M107+M101</f>
        <v>0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3" ht="63.75">
      <c r="A78" s="122"/>
      <c r="B78" s="116"/>
      <c r="C78" s="122"/>
      <c r="D78" s="122"/>
      <c r="E78" s="128"/>
      <c r="F78" s="5" t="s">
        <v>19</v>
      </c>
      <c r="G78" s="11">
        <f>G81+G84+G87+G90+G93+G99+G105+G108+G96</f>
        <v>10146930.27</v>
      </c>
      <c r="H78" s="11">
        <f>H81+H84+H87+H90+H93+H99+H105+H108</f>
        <v>2380773.84</v>
      </c>
      <c r="I78" s="11">
        <f>I81+I84+I87+I90+I93+I99+I105+I108</f>
        <v>0</v>
      </c>
      <c r="J78" s="20">
        <f>J81+J84+J87+J90+J93+J99+J105+J108</f>
        <v>7766156.4299999997</v>
      </c>
      <c r="K78" s="20">
        <f>K81+K84+K87+K90+K93+K99+K105+K108+K96</f>
        <v>0</v>
      </c>
      <c r="L78" s="11">
        <f>L81+L84+L87+L90+L93+L99+L105+L108</f>
        <v>0</v>
      </c>
      <c r="M78" s="11">
        <f>M81+M84+M87+M90+M93+M99+M105+M108</f>
        <v>0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3" ht="38.25">
      <c r="A79" s="120"/>
      <c r="B79" s="133" t="s">
        <v>52</v>
      </c>
      <c r="C79" s="120">
        <v>2014</v>
      </c>
      <c r="D79" s="120">
        <v>2019</v>
      </c>
      <c r="E79" s="126" t="s">
        <v>16</v>
      </c>
      <c r="F79" s="5" t="s">
        <v>17</v>
      </c>
      <c r="G79" s="11">
        <f>H79+I79+J79+K79+L79+M79</f>
        <v>5392697.3499999996</v>
      </c>
      <c r="H79" s="11">
        <f>H80+H81</f>
        <v>1218329.3999999999</v>
      </c>
      <c r="I79" s="11">
        <f t="shared" ref="I79:M79" si="45">I80+I81</f>
        <v>1123771.28</v>
      </c>
      <c r="J79" s="20">
        <f t="shared" si="45"/>
        <v>3050596.67</v>
      </c>
      <c r="K79" s="20">
        <f t="shared" si="45"/>
        <v>0</v>
      </c>
      <c r="L79" s="11">
        <f t="shared" si="45"/>
        <v>0</v>
      </c>
      <c r="M79" s="11">
        <f t="shared" si="45"/>
        <v>0</v>
      </c>
      <c r="N79" s="4"/>
      <c r="O79" s="4"/>
      <c r="P79" s="4"/>
      <c r="Q79" s="4"/>
      <c r="R79" s="4"/>
      <c r="S79" s="4"/>
      <c r="T79" s="4"/>
      <c r="U79" s="4"/>
      <c r="V79" s="4"/>
      <c r="W79" s="14"/>
    </row>
    <row r="80" spans="1:23" ht="102">
      <c r="A80" s="121"/>
      <c r="B80" s="134"/>
      <c r="C80" s="121"/>
      <c r="D80" s="121"/>
      <c r="E80" s="127"/>
      <c r="F80" s="5" t="s">
        <v>18</v>
      </c>
      <c r="G80" s="11">
        <f t="shared" ref="G80:G81" si="46">H80+I80+J80+K80+L80+M80</f>
        <v>5392697.3499999996</v>
      </c>
      <c r="H80" s="11">
        <v>1218329.3999999999</v>
      </c>
      <c r="I80" s="11">
        <v>1123771.28</v>
      </c>
      <c r="J80" s="20">
        <v>3050596.67</v>
      </c>
      <c r="K80" s="20">
        <v>0</v>
      </c>
      <c r="L80" s="11"/>
      <c r="M80" s="11"/>
      <c r="N80" s="4"/>
      <c r="O80" s="4"/>
      <c r="P80" s="4"/>
      <c r="Q80" s="4"/>
      <c r="R80" s="4"/>
      <c r="S80" s="4"/>
      <c r="T80" s="4"/>
      <c r="U80" s="4"/>
      <c r="V80" s="4"/>
    </row>
    <row r="81" spans="1:23" ht="63.75">
      <c r="A81" s="122"/>
      <c r="B81" s="135"/>
      <c r="C81" s="122"/>
      <c r="D81" s="122"/>
      <c r="E81" s="128"/>
      <c r="F81" s="5" t="s">
        <v>19</v>
      </c>
      <c r="G81" s="11">
        <f t="shared" si="46"/>
        <v>0</v>
      </c>
      <c r="H81" s="11"/>
      <c r="I81" s="11"/>
      <c r="J81" s="20"/>
      <c r="K81" s="20"/>
      <c r="L81" s="11"/>
      <c r="M81" s="11"/>
      <c r="N81" s="4"/>
      <c r="O81" s="4"/>
      <c r="P81" s="4"/>
      <c r="Q81" s="4"/>
      <c r="R81" s="4"/>
      <c r="S81" s="4"/>
      <c r="T81" s="4"/>
      <c r="U81" s="4"/>
      <c r="V81" s="4"/>
    </row>
    <row r="82" spans="1:23" ht="38.25">
      <c r="A82" s="120"/>
      <c r="B82" s="133" t="s">
        <v>53</v>
      </c>
      <c r="C82" s="120">
        <v>2014</v>
      </c>
      <c r="D82" s="120">
        <v>2019</v>
      </c>
      <c r="E82" s="126" t="s">
        <v>16</v>
      </c>
      <c r="F82" s="5" t="s">
        <v>17</v>
      </c>
      <c r="G82" s="11">
        <f>H82+I82+J82+K82+L82+M82</f>
        <v>4640827.01</v>
      </c>
      <c r="H82" s="11">
        <f>H83+H84</f>
        <v>0</v>
      </c>
      <c r="I82" s="11">
        <f t="shared" ref="I82:M82" si="47">I83+I84</f>
        <v>1928282</v>
      </c>
      <c r="J82" s="20">
        <f t="shared" si="47"/>
        <v>1333888.7</v>
      </c>
      <c r="K82" s="20">
        <f t="shared" si="47"/>
        <v>1378656.31</v>
      </c>
      <c r="L82" s="11">
        <f t="shared" si="47"/>
        <v>0</v>
      </c>
      <c r="M82" s="11">
        <f t="shared" si="47"/>
        <v>0</v>
      </c>
      <c r="N82" s="4"/>
      <c r="O82" s="4"/>
      <c r="P82" s="4"/>
      <c r="Q82" s="4"/>
      <c r="R82" s="4"/>
      <c r="S82" s="4"/>
      <c r="T82" s="4"/>
      <c r="U82" s="4"/>
      <c r="V82" s="4"/>
      <c r="W82" s="14"/>
    </row>
    <row r="83" spans="1:23" ht="102">
      <c r="A83" s="121"/>
      <c r="B83" s="134"/>
      <c r="C83" s="121"/>
      <c r="D83" s="121"/>
      <c r="E83" s="127"/>
      <c r="F83" s="5" t="s">
        <v>18</v>
      </c>
      <c r="G83" s="11">
        <f t="shared" ref="G83:G84" si="48">H83+I83+J83+K83+L83+M83</f>
        <v>4640827.01</v>
      </c>
      <c r="H83" s="11"/>
      <c r="I83" s="11">
        <v>1928282</v>
      </c>
      <c r="J83" s="20">
        <v>1333888.7</v>
      </c>
      <c r="K83" s="20">
        <v>1378656.31</v>
      </c>
      <c r="L83" s="11"/>
      <c r="M83" s="11"/>
      <c r="N83" s="4"/>
      <c r="O83" s="4"/>
      <c r="P83" s="4"/>
      <c r="Q83" s="4"/>
      <c r="R83" s="4"/>
      <c r="S83" s="4"/>
      <c r="T83" s="4"/>
      <c r="U83" s="4"/>
      <c r="V83" s="4"/>
    </row>
    <row r="84" spans="1:23" ht="63.75">
      <c r="A84" s="122"/>
      <c r="B84" s="135"/>
      <c r="C84" s="122"/>
      <c r="D84" s="122"/>
      <c r="E84" s="128"/>
      <c r="F84" s="5" t="s">
        <v>19</v>
      </c>
      <c r="G84" s="11">
        <f t="shared" si="48"/>
        <v>0</v>
      </c>
      <c r="H84" s="11"/>
      <c r="I84" s="11"/>
      <c r="J84" s="20"/>
      <c r="K84" s="20"/>
      <c r="L84" s="11"/>
      <c r="M84" s="11"/>
      <c r="N84" s="4"/>
      <c r="O84" s="4"/>
      <c r="P84" s="4"/>
      <c r="Q84" s="4"/>
      <c r="R84" s="4"/>
      <c r="S84" s="4"/>
      <c r="T84" s="4"/>
      <c r="U84" s="4"/>
      <c r="V84" s="4"/>
    </row>
    <row r="85" spans="1:23" ht="38.25">
      <c r="A85" s="120"/>
      <c r="B85" s="133" t="s">
        <v>54</v>
      </c>
      <c r="C85" s="120">
        <v>2014</v>
      </c>
      <c r="D85" s="120">
        <v>2019</v>
      </c>
      <c r="E85" s="126" t="s">
        <v>16</v>
      </c>
      <c r="F85" s="5" t="s">
        <v>17</v>
      </c>
      <c r="G85" s="11">
        <f>H85+I85+J85+K85+L85+M85</f>
        <v>231044.82</v>
      </c>
      <c r="H85" s="11">
        <f>H86+H87</f>
        <v>25000</v>
      </c>
      <c r="I85" s="11">
        <f t="shared" ref="I85:M85" si="49">I86+I87</f>
        <v>111300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>
      </c>
      <c r="M85" s="11">
        <f t="shared" si="49"/>
        <v>0</v>
      </c>
      <c r="N85" s="4" t="s">
        <v>15</v>
      </c>
      <c r="O85" s="4" t="s">
        <v>15</v>
      </c>
      <c r="P85" s="4" t="s">
        <v>15</v>
      </c>
      <c r="Q85" s="4" t="s">
        <v>15</v>
      </c>
      <c r="R85" s="4" t="s">
        <v>15</v>
      </c>
      <c r="S85" s="4" t="s">
        <v>15</v>
      </c>
      <c r="T85" s="4" t="s">
        <v>15</v>
      </c>
      <c r="U85" s="4" t="s">
        <v>15</v>
      </c>
      <c r="V85" s="4" t="s">
        <v>15</v>
      </c>
      <c r="W85" s="14"/>
    </row>
    <row r="86" spans="1:23" ht="102">
      <c r="A86" s="121"/>
      <c r="B86" s="134"/>
      <c r="C86" s="121"/>
      <c r="D86" s="121"/>
      <c r="E86" s="127"/>
      <c r="F86" s="5" t="s">
        <v>18</v>
      </c>
      <c r="G86" s="11">
        <f t="shared" ref="G86:G87" si="50">H86+I86+J86+K86+L86+M86</f>
        <v>231044.82</v>
      </c>
      <c r="H86" s="11">
        <v>25000</v>
      </c>
      <c r="I86" s="11">
        <v>111300</v>
      </c>
      <c r="J86" s="20">
        <v>75674.820000000007</v>
      </c>
      <c r="K86" s="20">
        <v>19070</v>
      </c>
      <c r="L86" s="11"/>
      <c r="M86" s="11"/>
      <c r="N86" s="4" t="s">
        <v>15</v>
      </c>
      <c r="O86" s="4" t="s">
        <v>15</v>
      </c>
      <c r="P86" s="4" t="s">
        <v>15</v>
      </c>
      <c r="Q86" s="4" t="s">
        <v>15</v>
      </c>
      <c r="R86" s="4" t="s">
        <v>15</v>
      </c>
      <c r="S86" s="4" t="s">
        <v>15</v>
      </c>
      <c r="T86" s="4" t="s">
        <v>15</v>
      </c>
      <c r="U86" s="4" t="s">
        <v>15</v>
      </c>
      <c r="V86" s="4" t="s">
        <v>15</v>
      </c>
    </row>
    <row r="87" spans="1:23" ht="63.75">
      <c r="A87" s="122"/>
      <c r="B87" s="135"/>
      <c r="C87" s="122"/>
      <c r="D87" s="122"/>
      <c r="E87" s="128"/>
      <c r="F87" s="5" t="s">
        <v>19</v>
      </c>
      <c r="G87" s="11">
        <f t="shared" si="50"/>
        <v>0</v>
      </c>
      <c r="H87" s="11"/>
      <c r="I87" s="11"/>
      <c r="J87" s="20"/>
      <c r="K87" s="20"/>
      <c r="L87" s="11"/>
      <c r="M87" s="11"/>
      <c r="N87" s="4" t="s">
        <v>15</v>
      </c>
      <c r="O87" s="4" t="s">
        <v>15</v>
      </c>
      <c r="P87" s="4" t="s">
        <v>15</v>
      </c>
      <c r="Q87" s="4" t="s">
        <v>15</v>
      </c>
      <c r="R87" s="4" t="s">
        <v>15</v>
      </c>
      <c r="S87" s="4" t="s">
        <v>15</v>
      </c>
      <c r="T87" s="4" t="s">
        <v>15</v>
      </c>
      <c r="U87" s="4" t="s">
        <v>15</v>
      </c>
      <c r="V87" s="4" t="s">
        <v>15</v>
      </c>
    </row>
    <row r="88" spans="1:23" ht="38.25">
      <c r="A88" s="120"/>
      <c r="B88" s="133" t="s">
        <v>55</v>
      </c>
      <c r="C88" s="120">
        <v>2014</v>
      </c>
      <c r="D88" s="120">
        <v>2019</v>
      </c>
      <c r="E88" s="126" t="s">
        <v>16</v>
      </c>
      <c r="F88" s="5" t="s">
        <v>17</v>
      </c>
      <c r="G88" s="11">
        <f>H88+I88+J88+K88+L88+M88</f>
        <v>0</v>
      </c>
      <c r="H88" s="11">
        <f>H89+H90</f>
        <v>0</v>
      </c>
      <c r="I88" s="11">
        <f t="shared" ref="I88:M88" si="51">I89+I90</f>
        <v>0</v>
      </c>
      <c r="J88" s="20">
        <f t="shared" si="51"/>
        <v>0</v>
      </c>
      <c r="K88" s="20">
        <f t="shared" si="51"/>
        <v>0</v>
      </c>
      <c r="L88" s="11">
        <f t="shared" si="51"/>
        <v>0</v>
      </c>
      <c r="M88" s="11">
        <f t="shared" si="51"/>
        <v>0</v>
      </c>
      <c r="N88" s="4"/>
      <c r="O88" s="4"/>
      <c r="P88" s="4"/>
      <c r="Q88" s="4"/>
      <c r="R88" s="4"/>
      <c r="S88" s="4"/>
      <c r="T88" s="4"/>
      <c r="U88" s="4"/>
      <c r="V88" s="4"/>
    </row>
    <row r="89" spans="1:23" ht="102">
      <c r="A89" s="121"/>
      <c r="B89" s="134"/>
      <c r="C89" s="121"/>
      <c r="D89" s="121"/>
      <c r="E89" s="127"/>
      <c r="F89" s="5" t="s">
        <v>18</v>
      </c>
      <c r="G89" s="11">
        <f t="shared" ref="G89:G90" si="52">H89+I89+J89+K89+L89+M89</f>
        <v>0</v>
      </c>
      <c r="H89" s="11"/>
      <c r="I89" s="11"/>
      <c r="J89" s="20"/>
      <c r="K89" s="20"/>
      <c r="L89" s="11"/>
      <c r="M89" s="11"/>
      <c r="N89" s="4"/>
      <c r="O89" s="4"/>
      <c r="P89" s="4"/>
      <c r="Q89" s="4"/>
      <c r="R89" s="4"/>
      <c r="S89" s="4"/>
      <c r="T89" s="4"/>
      <c r="U89" s="4"/>
      <c r="V89" s="4"/>
    </row>
    <row r="90" spans="1:23" ht="63.75">
      <c r="A90" s="122"/>
      <c r="B90" s="135"/>
      <c r="C90" s="122"/>
      <c r="D90" s="122"/>
      <c r="E90" s="128"/>
      <c r="F90" s="5" t="s">
        <v>19</v>
      </c>
      <c r="G90" s="11">
        <f t="shared" si="52"/>
        <v>0</v>
      </c>
      <c r="H90" s="11"/>
      <c r="I90" s="11"/>
      <c r="J90" s="20"/>
      <c r="K90" s="20"/>
      <c r="L90" s="11"/>
      <c r="M90" s="11"/>
      <c r="N90" s="4"/>
      <c r="O90" s="4"/>
      <c r="P90" s="4"/>
      <c r="Q90" s="4"/>
      <c r="R90" s="4"/>
      <c r="S90" s="4"/>
      <c r="T90" s="4"/>
      <c r="U90" s="4"/>
      <c r="V90" s="4"/>
    </row>
    <row r="91" spans="1:23" ht="38.25">
      <c r="A91" s="120"/>
      <c r="B91" s="133" t="s">
        <v>56</v>
      </c>
      <c r="C91" s="120">
        <v>2014</v>
      </c>
      <c r="D91" s="120">
        <v>2014</v>
      </c>
      <c r="E91" s="126" t="s">
        <v>16</v>
      </c>
      <c r="F91" s="5" t="s">
        <v>17</v>
      </c>
      <c r="G91" s="11">
        <f t="shared" ref="G91:G97" si="53">H91+I91+J91+K91+L91+M91</f>
        <v>415450</v>
      </c>
      <c r="H91" s="11">
        <f>H92+H93</f>
        <v>415450</v>
      </c>
      <c r="I91" s="11">
        <f t="shared" ref="I91:M91" si="54">I92+I93</f>
        <v>0</v>
      </c>
      <c r="J91" s="20">
        <f t="shared" si="54"/>
        <v>0</v>
      </c>
      <c r="K91" s="20">
        <f t="shared" si="54"/>
        <v>0</v>
      </c>
      <c r="L91" s="11">
        <f t="shared" si="54"/>
        <v>0</v>
      </c>
      <c r="M91" s="11">
        <f t="shared" si="54"/>
        <v>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3" ht="102">
      <c r="A92" s="121"/>
      <c r="B92" s="134"/>
      <c r="C92" s="121"/>
      <c r="D92" s="121"/>
      <c r="E92" s="127"/>
      <c r="F92" s="5" t="s">
        <v>18</v>
      </c>
      <c r="G92" s="11">
        <f t="shared" si="53"/>
        <v>415450</v>
      </c>
      <c r="H92" s="11">
        <v>415450</v>
      </c>
      <c r="I92" s="11"/>
      <c r="J92" s="20"/>
      <c r="K92" s="20"/>
      <c r="L92" s="11"/>
      <c r="M92" s="11"/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3" ht="63" customHeight="1">
      <c r="A93" s="122"/>
      <c r="B93" s="135"/>
      <c r="C93" s="122"/>
      <c r="D93" s="122"/>
      <c r="E93" s="128"/>
      <c r="F93" s="5" t="s">
        <v>19</v>
      </c>
      <c r="G93" s="11">
        <f t="shared" si="53"/>
        <v>0</v>
      </c>
      <c r="H93" s="11"/>
      <c r="I93" s="11"/>
      <c r="J93" s="20"/>
      <c r="K93" s="20"/>
      <c r="L93" s="11"/>
      <c r="M93" s="11"/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3" ht="63.75" hidden="1">
      <c r="A94" s="25"/>
      <c r="B94" s="35" t="s">
        <v>107</v>
      </c>
      <c r="C94" s="25"/>
      <c r="D94" s="25"/>
      <c r="E94" s="26" t="s">
        <v>16</v>
      </c>
      <c r="F94" s="5" t="s">
        <v>17</v>
      </c>
      <c r="G94" s="11">
        <f t="shared" si="53"/>
        <v>0</v>
      </c>
      <c r="H94" s="11"/>
      <c r="I94" s="11"/>
      <c r="J94" s="20"/>
      <c r="K94" s="74">
        <f>K95+K96</f>
        <v>0</v>
      </c>
      <c r="L94" s="11"/>
      <c r="M94" s="11"/>
      <c r="N94" s="4"/>
      <c r="O94" s="4"/>
      <c r="P94" s="4"/>
      <c r="Q94" s="4"/>
      <c r="R94" s="4"/>
      <c r="S94" s="4"/>
      <c r="T94" s="4"/>
      <c r="U94" s="4"/>
      <c r="V94" s="4"/>
    </row>
    <row r="95" spans="1:23" ht="102" hidden="1">
      <c r="A95" s="25"/>
      <c r="B95" s="27"/>
      <c r="C95" s="25"/>
      <c r="D95" s="25"/>
      <c r="E95" s="26"/>
      <c r="F95" s="5" t="s">
        <v>18</v>
      </c>
      <c r="G95" s="11">
        <f t="shared" si="53"/>
        <v>0</v>
      </c>
      <c r="H95" s="11"/>
      <c r="I95" s="11"/>
      <c r="J95" s="20"/>
      <c r="K95" s="75"/>
      <c r="L95" s="31"/>
      <c r="M95" s="11"/>
      <c r="N95" s="4"/>
      <c r="O95" s="4"/>
      <c r="P95" s="4"/>
      <c r="Q95" s="4"/>
      <c r="R95" s="4"/>
      <c r="S95" s="4"/>
      <c r="T95" s="4"/>
      <c r="U95" s="4"/>
      <c r="V95" s="4"/>
    </row>
    <row r="96" spans="1:23" ht="63.75" hidden="1">
      <c r="A96" s="25"/>
      <c r="B96" s="27"/>
      <c r="C96" s="25">
        <v>2014</v>
      </c>
      <c r="D96" s="25">
        <v>2014</v>
      </c>
      <c r="E96" s="26"/>
      <c r="F96" s="38" t="s">
        <v>19</v>
      </c>
      <c r="G96" s="24">
        <f t="shared" si="53"/>
        <v>0</v>
      </c>
      <c r="H96" s="36"/>
      <c r="I96" s="36"/>
      <c r="J96" s="37"/>
      <c r="K96" s="75">
        <v>0</v>
      </c>
      <c r="L96" s="3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3" ht="38.25">
      <c r="A97" s="120"/>
      <c r="B97" s="133" t="s">
        <v>57</v>
      </c>
      <c r="C97" s="120">
        <v>2014</v>
      </c>
      <c r="D97" s="120">
        <v>2019</v>
      </c>
      <c r="E97" s="126" t="s">
        <v>16</v>
      </c>
      <c r="F97" s="5" t="s">
        <v>17</v>
      </c>
      <c r="G97" s="11">
        <f t="shared" si="53"/>
        <v>2380773.84</v>
      </c>
      <c r="H97" s="11">
        <f>H98+H99</f>
        <v>2380773.84</v>
      </c>
      <c r="I97" s="11">
        <f t="shared" ref="I97:M97" si="55">I98+I99</f>
        <v>0</v>
      </c>
      <c r="J97" s="20">
        <f t="shared" si="55"/>
        <v>0</v>
      </c>
      <c r="K97" s="76">
        <f t="shared" si="55"/>
        <v>0</v>
      </c>
      <c r="L97" s="11">
        <f t="shared" si="55"/>
        <v>0</v>
      </c>
      <c r="M97" s="11">
        <f t="shared" si="55"/>
        <v>0</v>
      </c>
      <c r="N97" s="4"/>
      <c r="O97" s="4"/>
      <c r="P97" s="4"/>
      <c r="Q97" s="4"/>
      <c r="R97" s="4"/>
      <c r="S97" s="4"/>
      <c r="T97" s="4"/>
      <c r="U97" s="4"/>
      <c r="V97" s="4"/>
    </row>
    <row r="98" spans="1:23" ht="102">
      <c r="A98" s="121"/>
      <c r="B98" s="134"/>
      <c r="C98" s="121"/>
      <c r="D98" s="121"/>
      <c r="E98" s="127"/>
      <c r="F98" s="5" t="s">
        <v>18</v>
      </c>
      <c r="G98" s="11">
        <f t="shared" ref="G98:G101" si="56">H98+I98+J98+K98+L98+M98</f>
        <v>0</v>
      </c>
      <c r="H98" s="11"/>
      <c r="I98" s="11"/>
      <c r="J98" s="20"/>
      <c r="K98" s="20"/>
      <c r="L98" s="11"/>
      <c r="M98" s="11"/>
      <c r="N98" s="4"/>
      <c r="O98" s="4"/>
      <c r="P98" s="4"/>
      <c r="Q98" s="4"/>
      <c r="R98" s="4"/>
      <c r="S98" s="4"/>
      <c r="T98" s="4"/>
      <c r="U98" s="4"/>
      <c r="V98" s="4"/>
    </row>
    <row r="99" spans="1:23" ht="63.75">
      <c r="A99" s="122"/>
      <c r="B99" s="135"/>
      <c r="C99" s="122"/>
      <c r="D99" s="122"/>
      <c r="E99" s="128"/>
      <c r="F99" s="5" t="s">
        <v>19</v>
      </c>
      <c r="G99" s="11">
        <f t="shared" si="56"/>
        <v>2380773.84</v>
      </c>
      <c r="H99" s="11">
        <v>2380773.84</v>
      </c>
      <c r="I99" s="11"/>
      <c r="J99" s="20"/>
      <c r="K99" s="20"/>
      <c r="L99" s="11"/>
      <c r="M99" s="11"/>
      <c r="N99" s="4"/>
      <c r="O99" s="4"/>
      <c r="P99" s="4"/>
      <c r="Q99" s="4"/>
      <c r="R99" s="4"/>
      <c r="S99" s="4"/>
      <c r="T99" s="4"/>
      <c r="U99" s="4"/>
      <c r="V99" s="4"/>
    </row>
    <row r="100" spans="1:23" ht="1.5" customHeight="1">
      <c r="A100" s="32"/>
      <c r="B100" s="34" t="s">
        <v>105</v>
      </c>
      <c r="C100" s="32"/>
      <c r="D100" s="32"/>
      <c r="E100" s="33" t="s">
        <v>16</v>
      </c>
      <c r="F100" s="5" t="s">
        <v>106</v>
      </c>
      <c r="G100" s="11">
        <f t="shared" si="56"/>
        <v>0</v>
      </c>
      <c r="H100" s="11"/>
      <c r="I100" s="11"/>
      <c r="J100" s="20"/>
      <c r="K100" s="76">
        <f t="shared" ref="K100:M100" si="57">K101+K102</f>
        <v>0</v>
      </c>
      <c r="L100" s="11">
        <f t="shared" si="57"/>
        <v>0</v>
      </c>
      <c r="M100" s="11">
        <f t="shared" si="57"/>
        <v>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3" ht="102" hidden="1">
      <c r="A101" s="32"/>
      <c r="B101" s="34"/>
      <c r="C101" s="32"/>
      <c r="D101" s="32"/>
      <c r="E101" s="33"/>
      <c r="F101" s="5" t="s">
        <v>18</v>
      </c>
      <c r="G101" s="11">
        <f t="shared" si="56"/>
        <v>0</v>
      </c>
      <c r="H101" s="11"/>
      <c r="I101" s="11"/>
      <c r="J101" s="20"/>
      <c r="K101" s="20"/>
      <c r="L101" s="11"/>
      <c r="M101" s="11"/>
      <c r="N101" s="4"/>
      <c r="O101" s="4"/>
      <c r="P101" s="4"/>
      <c r="Q101" s="4"/>
      <c r="R101" s="4"/>
      <c r="S101" s="4"/>
      <c r="T101" s="4"/>
      <c r="U101" s="4"/>
      <c r="V101" s="4"/>
    </row>
    <row r="102" spans="1:23" ht="63.75" hidden="1">
      <c r="A102" s="32"/>
      <c r="B102" s="34"/>
      <c r="C102" s="32">
        <v>2014</v>
      </c>
      <c r="D102" s="32">
        <v>2019</v>
      </c>
      <c r="E102" s="33"/>
      <c r="F102" s="5" t="s">
        <v>19</v>
      </c>
      <c r="G102" s="11"/>
      <c r="H102" s="11"/>
      <c r="I102" s="11"/>
      <c r="J102" s="20"/>
      <c r="K102" s="20"/>
      <c r="L102" s="11"/>
      <c r="M102" s="11"/>
      <c r="N102" s="4"/>
      <c r="O102" s="4"/>
      <c r="P102" s="4"/>
      <c r="Q102" s="4"/>
      <c r="R102" s="4"/>
      <c r="S102" s="4"/>
      <c r="T102" s="4"/>
      <c r="U102" s="4"/>
      <c r="V102" s="4"/>
    </row>
    <row r="103" spans="1:23" ht="38.25">
      <c r="A103" s="120"/>
      <c r="B103" s="133" t="s">
        <v>99</v>
      </c>
      <c r="C103" s="120">
        <v>2014</v>
      </c>
      <c r="D103" s="120">
        <v>2019</v>
      </c>
      <c r="E103" s="126" t="s">
        <v>16</v>
      </c>
      <c r="F103" s="5" t="s">
        <v>17</v>
      </c>
      <c r="G103" s="11">
        <f>H103+I103+J103+K103+L103+M103</f>
        <v>5825373.8300000001</v>
      </c>
      <c r="H103" s="11">
        <f>H104+H105</f>
        <v>0</v>
      </c>
      <c r="I103" s="11">
        <f t="shared" ref="I103:M103" si="58">I104+I105</f>
        <v>0</v>
      </c>
      <c r="J103" s="20">
        <f t="shared" si="58"/>
        <v>5825373.8300000001</v>
      </c>
      <c r="K103" s="20">
        <f t="shared" si="58"/>
        <v>0</v>
      </c>
      <c r="L103" s="11">
        <f t="shared" si="58"/>
        <v>0</v>
      </c>
      <c r="M103" s="11">
        <f t="shared" si="58"/>
        <v>0</v>
      </c>
      <c r="N103" s="4"/>
      <c r="O103" s="4"/>
      <c r="P103" s="4"/>
      <c r="Q103" s="4"/>
      <c r="R103" s="4"/>
      <c r="S103" s="4"/>
      <c r="T103" s="4"/>
      <c r="U103" s="4"/>
      <c r="V103" s="4"/>
    </row>
    <row r="104" spans="1:23" ht="102">
      <c r="A104" s="121"/>
      <c r="B104" s="134"/>
      <c r="C104" s="121"/>
      <c r="D104" s="121"/>
      <c r="E104" s="127"/>
      <c r="F104" s="5" t="s">
        <v>18</v>
      </c>
      <c r="G104" s="11">
        <f t="shared" ref="G104:G105" si="59">H104+I104+J104+K104+L104+M104</f>
        <v>276322.96999999997</v>
      </c>
      <c r="H104" s="11">
        <v>0</v>
      </c>
      <c r="I104" s="11">
        <v>0</v>
      </c>
      <c r="J104" s="20">
        <v>276322.96999999997</v>
      </c>
      <c r="K104" s="20">
        <v>0</v>
      </c>
      <c r="L104" s="11">
        <v>0</v>
      </c>
      <c r="M104" s="11">
        <v>0</v>
      </c>
      <c r="N104" s="4"/>
      <c r="O104" s="4"/>
      <c r="P104" s="4"/>
      <c r="Q104" s="4"/>
      <c r="R104" s="4"/>
      <c r="S104" s="4"/>
      <c r="T104" s="4"/>
      <c r="U104" s="4"/>
      <c r="V104" s="4"/>
    </row>
    <row r="105" spans="1:23" ht="63.75">
      <c r="A105" s="122"/>
      <c r="B105" s="135"/>
      <c r="C105" s="122"/>
      <c r="D105" s="122"/>
      <c r="E105" s="128"/>
      <c r="F105" s="5" t="s">
        <v>19</v>
      </c>
      <c r="G105" s="11">
        <f t="shared" si="59"/>
        <v>5549050.8600000003</v>
      </c>
      <c r="H105" s="11">
        <v>0</v>
      </c>
      <c r="I105" s="11">
        <v>0</v>
      </c>
      <c r="J105" s="20">
        <v>5549050.8600000003</v>
      </c>
      <c r="K105" s="20">
        <v>0</v>
      </c>
      <c r="L105" s="11">
        <v>0</v>
      </c>
      <c r="M105" s="11">
        <v>0</v>
      </c>
      <c r="N105" s="4"/>
      <c r="O105" s="4"/>
      <c r="P105" s="4"/>
      <c r="Q105" s="4"/>
      <c r="R105" s="4"/>
      <c r="S105" s="4"/>
      <c r="T105" s="4"/>
      <c r="U105" s="4"/>
      <c r="V105" s="4"/>
    </row>
    <row r="106" spans="1:23" ht="38.25">
      <c r="A106" s="120"/>
      <c r="B106" s="133" t="s">
        <v>100</v>
      </c>
      <c r="C106" s="120">
        <v>2014</v>
      </c>
      <c r="D106" s="120">
        <v>2019</v>
      </c>
      <c r="E106" s="126" t="s">
        <v>16</v>
      </c>
      <c r="F106" s="5" t="s">
        <v>17</v>
      </c>
      <c r="G106" s="11">
        <f>H106+I106+J106+K106+L106+M106</f>
        <v>2217105.5699999998</v>
      </c>
      <c r="H106" s="11">
        <f>H107+H108</f>
        <v>0</v>
      </c>
      <c r="I106" s="11">
        <f t="shared" ref="I106:M106" si="60">I107+I108</f>
        <v>0</v>
      </c>
      <c r="J106" s="20">
        <f t="shared" si="60"/>
        <v>2217105.5699999998</v>
      </c>
      <c r="K106" s="20">
        <f t="shared" si="60"/>
        <v>0</v>
      </c>
      <c r="L106" s="11">
        <f t="shared" si="60"/>
        <v>0</v>
      </c>
      <c r="M106" s="11">
        <f t="shared" si="60"/>
        <v>0</v>
      </c>
      <c r="N106" s="4"/>
      <c r="O106" s="4"/>
      <c r="P106" s="4"/>
      <c r="Q106" s="4"/>
      <c r="R106" s="4"/>
      <c r="S106" s="4"/>
      <c r="T106" s="4"/>
      <c r="U106" s="4"/>
      <c r="V106" s="4"/>
    </row>
    <row r="107" spans="1:23" ht="102">
      <c r="A107" s="121"/>
      <c r="B107" s="134"/>
      <c r="C107" s="121"/>
      <c r="D107" s="121"/>
      <c r="E107" s="127"/>
      <c r="F107" s="5" t="s">
        <v>18</v>
      </c>
      <c r="G107" s="11">
        <f t="shared" ref="G107:G108" si="61">H107+I107+J107+K107+L107+M107</f>
        <v>0</v>
      </c>
      <c r="H107" s="11">
        <v>0</v>
      </c>
      <c r="I107" s="11">
        <v>0</v>
      </c>
      <c r="J107" s="20">
        <v>0</v>
      </c>
      <c r="K107" s="20">
        <v>0</v>
      </c>
      <c r="L107" s="11">
        <v>0</v>
      </c>
      <c r="M107" s="11">
        <v>0</v>
      </c>
      <c r="N107" s="4"/>
      <c r="O107" s="4"/>
      <c r="P107" s="4"/>
      <c r="Q107" s="4"/>
      <c r="R107" s="4"/>
      <c r="S107" s="4"/>
      <c r="T107" s="4"/>
      <c r="U107" s="4"/>
      <c r="V107" s="4"/>
    </row>
    <row r="108" spans="1:23" ht="63.75">
      <c r="A108" s="122"/>
      <c r="B108" s="135"/>
      <c r="C108" s="122"/>
      <c r="D108" s="122"/>
      <c r="E108" s="128"/>
      <c r="F108" s="5" t="s">
        <v>19</v>
      </c>
      <c r="G108" s="11">
        <f t="shared" si="61"/>
        <v>2217105.5699999998</v>
      </c>
      <c r="H108" s="11">
        <v>0</v>
      </c>
      <c r="I108" s="11">
        <v>0</v>
      </c>
      <c r="J108" s="20">
        <v>2217105.5699999998</v>
      </c>
      <c r="K108" s="20">
        <v>0</v>
      </c>
      <c r="L108" s="11">
        <v>0</v>
      </c>
      <c r="M108" s="11">
        <v>0</v>
      </c>
      <c r="N108" s="4"/>
      <c r="O108" s="4"/>
      <c r="P108" s="4"/>
      <c r="Q108" s="4"/>
      <c r="R108" s="4"/>
      <c r="S108" s="4"/>
      <c r="T108" s="4"/>
      <c r="U108" s="4"/>
      <c r="V108" s="4"/>
    </row>
    <row r="109" spans="1:23" ht="38.25">
      <c r="A109" s="120"/>
      <c r="B109" s="133" t="s">
        <v>58</v>
      </c>
      <c r="C109" s="120">
        <v>2014</v>
      </c>
      <c r="D109" s="120">
        <v>2019</v>
      </c>
      <c r="E109" s="126" t="s">
        <v>16</v>
      </c>
      <c r="F109" s="5" t="s">
        <v>17</v>
      </c>
      <c r="G109" s="11">
        <f>G112</f>
        <v>943687.97</v>
      </c>
      <c r="H109" s="11">
        <f t="shared" ref="H109:M109" si="62">H112</f>
        <v>348927.97</v>
      </c>
      <c r="I109" s="11">
        <f t="shared" si="62"/>
        <v>31800</v>
      </c>
      <c r="J109" s="20">
        <f t="shared" si="62"/>
        <v>423000</v>
      </c>
      <c r="K109" s="20">
        <f t="shared" si="62"/>
        <v>0</v>
      </c>
      <c r="L109" s="11">
        <f t="shared" si="62"/>
        <v>69390</v>
      </c>
      <c r="M109" s="11">
        <f t="shared" si="62"/>
        <v>70570</v>
      </c>
      <c r="N109" s="4"/>
      <c r="O109" s="4"/>
      <c r="P109" s="4"/>
      <c r="Q109" s="4"/>
      <c r="R109" s="4"/>
      <c r="S109" s="4"/>
      <c r="T109" s="4"/>
      <c r="U109" s="4"/>
      <c r="V109" s="4"/>
      <c r="W109" s="14"/>
    </row>
    <row r="110" spans="1:23" ht="102">
      <c r="A110" s="121"/>
      <c r="B110" s="134"/>
      <c r="C110" s="121"/>
      <c r="D110" s="121"/>
      <c r="E110" s="127"/>
      <c r="F110" s="5" t="s">
        <v>18</v>
      </c>
      <c r="G110" s="11">
        <f>G113</f>
        <v>943687.97</v>
      </c>
      <c r="H110" s="11">
        <f t="shared" ref="H110:M110" si="63">H113</f>
        <v>348927.97</v>
      </c>
      <c r="I110" s="11">
        <f t="shared" si="63"/>
        <v>31800</v>
      </c>
      <c r="J110" s="20">
        <f t="shared" si="63"/>
        <v>423000</v>
      </c>
      <c r="K110" s="20">
        <f t="shared" si="63"/>
        <v>0</v>
      </c>
      <c r="L110" s="11">
        <f t="shared" si="63"/>
        <v>69390</v>
      </c>
      <c r="M110" s="11">
        <f t="shared" si="63"/>
        <v>70570</v>
      </c>
      <c r="N110" s="4"/>
      <c r="O110" s="4"/>
      <c r="P110" s="4"/>
      <c r="Q110" s="4"/>
      <c r="R110" s="4"/>
      <c r="S110" s="4"/>
      <c r="T110" s="4"/>
      <c r="U110" s="4"/>
      <c r="V110" s="4"/>
    </row>
    <row r="111" spans="1:23" ht="63.75">
      <c r="A111" s="122"/>
      <c r="B111" s="135"/>
      <c r="C111" s="122"/>
      <c r="D111" s="122"/>
      <c r="E111" s="128"/>
      <c r="F111" s="5" t="s">
        <v>19</v>
      </c>
      <c r="G111" s="11">
        <f>G114</f>
        <v>0</v>
      </c>
      <c r="H111" s="11">
        <f t="shared" ref="H111:M111" si="64">H114</f>
        <v>0</v>
      </c>
      <c r="I111" s="11">
        <f t="shared" si="64"/>
        <v>0</v>
      </c>
      <c r="J111" s="20">
        <f t="shared" si="64"/>
        <v>0</v>
      </c>
      <c r="K111" s="20">
        <f t="shared" si="64"/>
        <v>0</v>
      </c>
      <c r="L111" s="11">
        <f t="shared" si="64"/>
        <v>0</v>
      </c>
      <c r="M111" s="11">
        <f t="shared" si="64"/>
        <v>0</v>
      </c>
      <c r="N111" s="4"/>
      <c r="O111" s="4"/>
      <c r="P111" s="4"/>
      <c r="Q111" s="4"/>
      <c r="R111" s="4"/>
      <c r="S111" s="4"/>
      <c r="T111" s="4"/>
      <c r="U111" s="4"/>
      <c r="V111" s="4"/>
    </row>
    <row r="112" spans="1:23" ht="38.25">
      <c r="A112" s="120"/>
      <c r="B112" s="133" t="s">
        <v>59</v>
      </c>
      <c r="C112" s="120">
        <v>2014</v>
      </c>
      <c r="D112" s="120">
        <v>2019</v>
      </c>
      <c r="E112" s="126" t="s">
        <v>16</v>
      </c>
      <c r="F112" s="5" t="s">
        <v>17</v>
      </c>
      <c r="G112" s="11">
        <f>G115+G118</f>
        <v>943687.97</v>
      </c>
      <c r="H112" s="11">
        <f t="shared" ref="H112:M112" si="65">H115+H118</f>
        <v>348927.97</v>
      </c>
      <c r="I112" s="11">
        <f t="shared" si="65"/>
        <v>31800</v>
      </c>
      <c r="J112" s="20">
        <f t="shared" si="65"/>
        <v>423000</v>
      </c>
      <c r="K112" s="20">
        <f t="shared" si="65"/>
        <v>0</v>
      </c>
      <c r="L112" s="11">
        <f t="shared" si="65"/>
        <v>69390</v>
      </c>
      <c r="M112" s="11">
        <f t="shared" si="65"/>
        <v>70570</v>
      </c>
      <c r="N112" s="4"/>
      <c r="O112" s="4"/>
      <c r="P112" s="4"/>
      <c r="Q112" s="4"/>
      <c r="R112" s="4"/>
      <c r="S112" s="4"/>
      <c r="T112" s="4"/>
      <c r="U112" s="4"/>
      <c r="V112" s="4"/>
    </row>
    <row r="113" spans="1:23" ht="102">
      <c r="A113" s="121"/>
      <c r="B113" s="134"/>
      <c r="C113" s="121"/>
      <c r="D113" s="121"/>
      <c r="E113" s="127"/>
      <c r="F113" s="5" t="s">
        <v>18</v>
      </c>
      <c r="G113" s="11">
        <f>G116+G119</f>
        <v>943687.97</v>
      </c>
      <c r="H113" s="11">
        <f t="shared" ref="H113:M113" si="66">H116+H119</f>
        <v>348927.97</v>
      </c>
      <c r="I113" s="11">
        <f t="shared" si="66"/>
        <v>31800</v>
      </c>
      <c r="J113" s="20">
        <f t="shared" si="66"/>
        <v>423000</v>
      </c>
      <c r="K113" s="20">
        <f t="shared" si="66"/>
        <v>0</v>
      </c>
      <c r="L113" s="11">
        <f t="shared" si="66"/>
        <v>69390</v>
      </c>
      <c r="M113" s="11">
        <f t="shared" si="66"/>
        <v>70570</v>
      </c>
      <c r="N113" s="4"/>
      <c r="O113" s="4"/>
      <c r="P113" s="4"/>
      <c r="Q113" s="4"/>
      <c r="R113" s="4"/>
      <c r="S113" s="4"/>
      <c r="T113" s="4"/>
      <c r="U113" s="4"/>
      <c r="V113" s="4"/>
    </row>
    <row r="114" spans="1:23" ht="63.75">
      <c r="A114" s="122"/>
      <c r="B114" s="135"/>
      <c r="C114" s="122"/>
      <c r="D114" s="122"/>
      <c r="E114" s="128"/>
      <c r="F114" s="5" t="s">
        <v>19</v>
      </c>
      <c r="G114" s="11">
        <f>G117+G120</f>
        <v>0</v>
      </c>
      <c r="H114" s="11">
        <f t="shared" ref="H114:M114" si="67">H117+H120</f>
        <v>0</v>
      </c>
      <c r="I114" s="11">
        <f t="shared" si="67"/>
        <v>0</v>
      </c>
      <c r="J114" s="20">
        <f t="shared" si="67"/>
        <v>0</v>
      </c>
      <c r="K114" s="20">
        <f t="shared" si="67"/>
        <v>0</v>
      </c>
      <c r="L114" s="11">
        <f t="shared" si="67"/>
        <v>0</v>
      </c>
      <c r="M114" s="11">
        <f t="shared" si="67"/>
        <v>0</v>
      </c>
      <c r="N114" s="4"/>
      <c r="O114" s="4"/>
      <c r="P114" s="4"/>
      <c r="Q114" s="4"/>
      <c r="R114" s="4"/>
      <c r="S114" s="4"/>
      <c r="T114" s="4"/>
      <c r="U114" s="4"/>
      <c r="V114" s="4"/>
    </row>
    <row r="115" spans="1:23" ht="38.25">
      <c r="A115" s="120"/>
      <c r="B115" s="133" t="s">
        <v>60</v>
      </c>
      <c r="C115" s="120">
        <v>2014</v>
      </c>
      <c r="D115" s="120">
        <v>2019</v>
      </c>
      <c r="E115" s="126" t="s">
        <v>16</v>
      </c>
      <c r="F115" s="5" t="s">
        <v>17</v>
      </c>
      <c r="G115" s="11">
        <f>H115+I115+J115+K115+L115+M115</f>
        <v>446620</v>
      </c>
      <c r="H115" s="11">
        <f>H116+H117</f>
        <v>0</v>
      </c>
      <c r="I115" s="11">
        <f t="shared" ref="I115:M115" si="68">I116+I117</f>
        <v>31800</v>
      </c>
      <c r="J115" s="20">
        <f t="shared" si="68"/>
        <v>274860</v>
      </c>
      <c r="K115" s="20">
        <f t="shared" si="68"/>
        <v>0</v>
      </c>
      <c r="L115" s="11">
        <f t="shared" si="68"/>
        <v>69390</v>
      </c>
      <c r="M115" s="11">
        <f t="shared" si="68"/>
        <v>70570</v>
      </c>
      <c r="N115" s="4"/>
      <c r="O115" s="4"/>
      <c r="P115" s="4"/>
      <c r="Q115" s="4"/>
      <c r="R115" s="4"/>
      <c r="S115" s="4"/>
      <c r="T115" s="4"/>
      <c r="U115" s="4"/>
      <c r="V115" s="4"/>
    </row>
    <row r="116" spans="1:23" ht="102">
      <c r="A116" s="121"/>
      <c r="B116" s="134"/>
      <c r="C116" s="121"/>
      <c r="D116" s="121"/>
      <c r="E116" s="127"/>
      <c r="F116" s="5" t="s">
        <v>18</v>
      </c>
      <c r="G116" s="11">
        <f t="shared" ref="G116:G117" si="69">H116+I116+J116+K116+L116+M116</f>
        <v>446620</v>
      </c>
      <c r="H116" s="11"/>
      <c r="I116" s="11">
        <v>31800</v>
      </c>
      <c r="J116" s="20">
        <v>274860</v>
      </c>
      <c r="K116" s="20"/>
      <c r="L116" s="11">
        <v>69390</v>
      </c>
      <c r="M116" s="11">
        <v>70570</v>
      </c>
      <c r="N116" s="4"/>
      <c r="O116" s="4"/>
      <c r="P116" s="4"/>
      <c r="Q116" s="4"/>
      <c r="R116" s="4"/>
      <c r="S116" s="4"/>
      <c r="T116" s="4"/>
      <c r="U116" s="4"/>
      <c r="V116" s="4"/>
    </row>
    <row r="117" spans="1:23" ht="63.75">
      <c r="A117" s="122"/>
      <c r="B117" s="135"/>
      <c r="C117" s="122"/>
      <c r="D117" s="122"/>
      <c r="E117" s="128"/>
      <c r="F117" s="5" t="s">
        <v>19</v>
      </c>
      <c r="G117" s="11">
        <f t="shared" si="69"/>
        <v>0</v>
      </c>
      <c r="H117" s="11"/>
      <c r="I117" s="11"/>
      <c r="J117" s="20"/>
      <c r="K117" s="20"/>
      <c r="L117" s="11"/>
      <c r="M117" s="11"/>
      <c r="N117" s="4"/>
      <c r="O117" s="4"/>
      <c r="P117" s="4"/>
      <c r="Q117" s="4"/>
      <c r="R117" s="4"/>
      <c r="S117" s="4"/>
      <c r="T117" s="4"/>
      <c r="U117" s="4"/>
      <c r="V117" s="4"/>
    </row>
    <row r="118" spans="1:23" ht="38.25">
      <c r="A118" s="120"/>
      <c r="B118" s="133" t="s">
        <v>61</v>
      </c>
      <c r="C118" s="120">
        <v>2014</v>
      </c>
      <c r="D118" s="120">
        <v>2019</v>
      </c>
      <c r="E118" s="126" t="s">
        <v>16</v>
      </c>
      <c r="F118" s="5" t="s">
        <v>17</v>
      </c>
      <c r="G118" s="11">
        <f>H118+I118+J118+K118+L118+M118</f>
        <v>497067.97</v>
      </c>
      <c r="H118" s="11">
        <f>H119+H120</f>
        <v>348927.97</v>
      </c>
      <c r="I118" s="11">
        <f t="shared" ref="I118:M118" si="70">I119+I120</f>
        <v>0</v>
      </c>
      <c r="J118" s="20">
        <f t="shared" si="70"/>
        <v>148140</v>
      </c>
      <c r="K118" s="20">
        <f t="shared" si="70"/>
        <v>0</v>
      </c>
      <c r="L118" s="11">
        <f t="shared" si="70"/>
        <v>0</v>
      </c>
      <c r="M118" s="11">
        <f t="shared" si="70"/>
        <v>0</v>
      </c>
      <c r="N118" s="4"/>
      <c r="O118" s="4"/>
      <c r="P118" s="4"/>
      <c r="Q118" s="4"/>
      <c r="R118" s="4"/>
      <c r="S118" s="4"/>
      <c r="T118" s="4"/>
      <c r="U118" s="4"/>
      <c r="V118" s="4"/>
    </row>
    <row r="119" spans="1:23" ht="102">
      <c r="A119" s="121"/>
      <c r="B119" s="134"/>
      <c r="C119" s="121"/>
      <c r="D119" s="121"/>
      <c r="E119" s="127"/>
      <c r="F119" s="5" t="s">
        <v>18</v>
      </c>
      <c r="G119" s="11">
        <f t="shared" ref="G119:G120" si="71">H119+I119+J119+K119+L119+M119</f>
        <v>497067.97</v>
      </c>
      <c r="H119" s="11">
        <v>348927.97</v>
      </c>
      <c r="I119" s="11"/>
      <c r="J119" s="20">
        <v>148140</v>
      </c>
      <c r="K119" s="20"/>
      <c r="L119" s="11"/>
      <c r="M119" s="11"/>
      <c r="N119" s="4"/>
      <c r="O119" s="4"/>
      <c r="P119" s="4"/>
      <c r="Q119" s="4"/>
      <c r="R119" s="4"/>
      <c r="S119" s="4"/>
      <c r="T119" s="4"/>
      <c r="U119" s="4"/>
      <c r="V119" s="4"/>
    </row>
    <row r="120" spans="1:23" ht="63.75">
      <c r="A120" s="122"/>
      <c r="B120" s="135"/>
      <c r="C120" s="122"/>
      <c r="D120" s="122"/>
      <c r="E120" s="128"/>
      <c r="F120" s="5" t="s">
        <v>19</v>
      </c>
      <c r="G120" s="11">
        <f t="shared" si="71"/>
        <v>0</v>
      </c>
      <c r="H120" s="11"/>
      <c r="I120" s="11"/>
      <c r="J120" s="20"/>
      <c r="K120" s="20"/>
      <c r="L120" s="11"/>
      <c r="M120" s="11"/>
      <c r="N120" s="4"/>
      <c r="O120" s="4"/>
      <c r="P120" s="4"/>
      <c r="Q120" s="4"/>
      <c r="R120" s="4"/>
      <c r="S120" s="4"/>
      <c r="T120" s="4"/>
      <c r="U120" s="4"/>
      <c r="V120" s="4"/>
    </row>
    <row r="121" spans="1:23" ht="38.25">
      <c r="A121" s="120"/>
      <c r="B121" s="133" t="s">
        <v>62</v>
      </c>
      <c r="C121" s="120">
        <v>2014</v>
      </c>
      <c r="D121" s="120">
        <v>2019</v>
      </c>
      <c r="E121" s="126" t="s">
        <v>16</v>
      </c>
      <c r="F121" s="28" t="s">
        <v>17</v>
      </c>
      <c r="G121" s="11">
        <f>G124</f>
        <v>56981194.790000007</v>
      </c>
      <c r="H121" s="11">
        <f t="shared" ref="H121:M121" si="72">H124</f>
        <v>21261314.5</v>
      </c>
      <c r="I121" s="11">
        <f t="shared" si="72"/>
        <v>20587609.230000004</v>
      </c>
      <c r="J121" s="20">
        <f t="shared" si="72"/>
        <v>8038995.3200000003</v>
      </c>
      <c r="K121" s="20">
        <f t="shared" si="72"/>
        <v>7093275.7400000002</v>
      </c>
      <c r="L121" s="11">
        <f t="shared" si="72"/>
        <v>0</v>
      </c>
      <c r="M121" s="11">
        <f t="shared" si="72"/>
        <v>0</v>
      </c>
      <c r="N121" s="4"/>
      <c r="O121" s="4"/>
      <c r="P121" s="4"/>
      <c r="Q121" s="4"/>
      <c r="R121" s="4"/>
      <c r="S121" s="4"/>
      <c r="T121" s="4"/>
      <c r="U121" s="4"/>
      <c r="V121" s="4"/>
      <c r="W121" s="14"/>
    </row>
    <row r="122" spans="1:23" ht="102">
      <c r="A122" s="121"/>
      <c r="B122" s="134"/>
      <c r="C122" s="121"/>
      <c r="D122" s="121"/>
      <c r="E122" s="127"/>
      <c r="F122" s="5" t="s">
        <v>18</v>
      </c>
      <c r="G122" s="11">
        <f>G125</f>
        <v>1992365.0600000003</v>
      </c>
      <c r="H122" s="11">
        <f t="shared" ref="H122:M122" si="73">H125</f>
        <v>924379.11</v>
      </c>
      <c r="I122" s="11">
        <f t="shared" si="73"/>
        <v>576371.5</v>
      </c>
      <c r="J122" s="20">
        <f t="shared" si="73"/>
        <v>360753.45</v>
      </c>
      <c r="K122" s="20">
        <f t="shared" si="73"/>
        <v>130861</v>
      </c>
      <c r="L122" s="11">
        <f t="shared" si="73"/>
        <v>0</v>
      </c>
      <c r="M122" s="11">
        <f t="shared" si="73"/>
        <v>0</v>
      </c>
      <c r="N122" s="4"/>
      <c r="O122" s="4"/>
      <c r="P122" s="4"/>
      <c r="Q122" s="4"/>
      <c r="R122" s="4"/>
      <c r="S122" s="4"/>
      <c r="T122" s="4"/>
      <c r="U122" s="4"/>
      <c r="V122" s="4"/>
    </row>
    <row r="123" spans="1:23" ht="63.75">
      <c r="A123" s="122"/>
      <c r="B123" s="135"/>
      <c r="C123" s="122"/>
      <c r="D123" s="122"/>
      <c r="E123" s="128"/>
      <c r="F123" s="5" t="s">
        <v>19</v>
      </c>
      <c r="G123" s="11">
        <f>G126</f>
        <v>54988829.730000004</v>
      </c>
      <c r="H123" s="11">
        <f t="shared" ref="H123:M123" si="74">H126</f>
        <v>20336935.390000001</v>
      </c>
      <c r="I123" s="11">
        <f t="shared" si="74"/>
        <v>20011237.73</v>
      </c>
      <c r="J123" s="20">
        <f t="shared" si="74"/>
        <v>7678241.8699999992</v>
      </c>
      <c r="K123" s="20">
        <f t="shared" si="74"/>
        <v>6962414.7400000002</v>
      </c>
      <c r="L123" s="11">
        <f t="shared" si="74"/>
        <v>0</v>
      </c>
      <c r="M123" s="11">
        <f t="shared" si="74"/>
        <v>0</v>
      </c>
      <c r="N123" s="4"/>
      <c r="O123" s="4"/>
      <c r="P123" s="4"/>
      <c r="Q123" s="4"/>
      <c r="R123" s="4"/>
      <c r="S123" s="4"/>
      <c r="T123" s="4"/>
      <c r="U123" s="4"/>
      <c r="V123" s="4"/>
    </row>
    <row r="124" spans="1:23" ht="38.25">
      <c r="A124" s="120"/>
      <c r="B124" s="133" t="s">
        <v>63</v>
      </c>
      <c r="C124" s="120">
        <v>2014</v>
      </c>
      <c r="D124" s="120">
        <v>2019</v>
      </c>
      <c r="E124" s="126" t="s">
        <v>16</v>
      </c>
      <c r="F124" s="28" t="s">
        <v>17</v>
      </c>
      <c r="G124" s="11">
        <f>G127+G130+G134</f>
        <v>56981194.790000007</v>
      </c>
      <c r="H124" s="11">
        <f>H127+H130+H134</f>
        <v>21261314.5</v>
      </c>
      <c r="I124" s="11">
        <f t="shared" ref="I124:M124" si="75">I127+I130+I134</f>
        <v>20587609.230000004</v>
      </c>
      <c r="J124" s="20">
        <f t="shared" si="75"/>
        <v>8038995.3200000003</v>
      </c>
      <c r="K124" s="20">
        <f t="shared" si="75"/>
        <v>7093275.7400000002</v>
      </c>
      <c r="L124" s="11">
        <f t="shared" si="75"/>
        <v>0</v>
      </c>
      <c r="M124" s="11">
        <f t="shared" si="75"/>
        <v>0</v>
      </c>
      <c r="N124" s="4"/>
      <c r="O124" s="4"/>
      <c r="P124" s="4"/>
      <c r="Q124" s="4"/>
      <c r="R124" s="4"/>
      <c r="S124" s="4"/>
      <c r="T124" s="4"/>
      <c r="U124" s="4"/>
      <c r="V124" s="4"/>
    </row>
    <row r="125" spans="1:23" ht="102">
      <c r="A125" s="121"/>
      <c r="B125" s="134"/>
      <c r="C125" s="121"/>
      <c r="D125" s="121"/>
      <c r="E125" s="127"/>
      <c r="F125" s="5" t="s">
        <v>18</v>
      </c>
      <c r="G125" s="11">
        <f>G128+G131+G135</f>
        <v>1992365.0600000003</v>
      </c>
      <c r="H125" s="11">
        <f>H128+H131+H135</f>
        <v>924379.11</v>
      </c>
      <c r="I125" s="11">
        <f>I128+I131+I135</f>
        <v>576371.5</v>
      </c>
      <c r="J125" s="11">
        <f>J128+J131+J135</f>
        <v>360753.45</v>
      </c>
      <c r="K125" s="20">
        <f>K128+K131+K135</f>
        <v>130861</v>
      </c>
      <c r="L125" s="11">
        <f>L128+L131+L135</f>
        <v>0</v>
      </c>
      <c r="M125" s="11">
        <f>M128+M131+M135</f>
        <v>0</v>
      </c>
      <c r="N125" s="4"/>
      <c r="O125" s="4"/>
      <c r="P125" s="4"/>
      <c r="Q125" s="4"/>
      <c r="R125" s="4"/>
      <c r="S125" s="4"/>
      <c r="T125" s="4"/>
      <c r="U125" s="4"/>
      <c r="V125" s="4"/>
    </row>
    <row r="126" spans="1:23" ht="63.75">
      <c r="A126" s="122"/>
      <c r="B126" s="135"/>
      <c r="C126" s="122"/>
      <c r="D126" s="122"/>
      <c r="E126" s="128"/>
      <c r="F126" s="5" t="s">
        <v>19</v>
      </c>
      <c r="G126" s="20">
        <f t="shared" ref="G126:L126" si="76">G129+G133+G136+G132</f>
        <v>54988829.730000004</v>
      </c>
      <c r="H126" s="20">
        <f t="shared" si="76"/>
        <v>20336935.390000001</v>
      </c>
      <c r="I126" s="11">
        <f t="shared" si="76"/>
        <v>20011237.73</v>
      </c>
      <c r="J126" s="20">
        <f t="shared" si="76"/>
        <v>7678241.8699999992</v>
      </c>
      <c r="K126" s="20">
        <f t="shared" si="76"/>
        <v>6962414.7400000002</v>
      </c>
      <c r="L126" s="20">
        <f t="shared" si="76"/>
        <v>0</v>
      </c>
      <c r="M126" s="11">
        <f t="shared" ref="M126" si="77">M129+M133+M136</f>
        <v>0</v>
      </c>
      <c r="N126" s="4"/>
      <c r="O126" s="4"/>
      <c r="P126" s="4"/>
      <c r="Q126" s="4"/>
      <c r="R126" s="4"/>
      <c r="S126" s="4"/>
      <c r="T126" s="4"/>
      <c r="U126" s="4"/>
      <c r="V126" s="4"/>
    </row>
    <row r="127" spans="1:23" ht="38.25">
      <c r="A127" s="120"/>
      <c r="B127" s="133" t="s">
        <v>64</v>
      </c>
      <c r="C127" s="120">
        <v>2014</v>
      </c>
      <c r="D127" s="120">
        <v>2019</v>
      </c>
      <c r="E127" s="126" t="s">
        <v>16</v>
      </c>
      <c r="F127" s="5" t="s">
        <v>17</v>
      </c>
      <c r="G127" s="24">
        <f>K127</f>
        <v>0</v>
      </c>
      <c r="H127" s="11">
        <f>H128+H129</f>
        <v>0</v>
      </c>
      <c r="I127" s="11">
        <f t="shared" ref="I127:M127" si="78">I128+I129</f>
        <v>0</v>
      </c>
      <c r="J127" s="23">
        <f t="shared" si="78"/>
        <v>0</v>
      </c>
      <c r="K127" s="20">
        <f t="shared" si="78"/>
        <v>0</v>
      </c>
      <c r="L127" s="11">
        <f t="shared" si="78"/>
        <v>0</v>
      </c>
      <c r="M127" s="11">
        <f t="shared" si="78"/>
        <v>0</v>
      </c>
      <c r="N127" s="4"/>
      <c r="O127" s="4"/>
      <c r="P127" s="4"/>
      <c r="Q127" s="4"/>
      <c r="R127" s="4"/>
      <c r="S127" s="4"/>
      <c r="T127" s="4"/>
      <c r="U127" s="4"/>
      <c r="V127" s="4"/>
    </row>
    <row r="128" spans="1:23" ht="102">
      <c r="A128" s="121"/>
      <c r="B128" s="134"/>
      <c r="C128" s="121"/>
      <c r="D128" s="121"/>
      <c r="E128" s="127"/>
      <c r="F128" s="5" t="s">
        <v>18</v>
      </c>
      <c r="G128" s="24">
        <f>K128</f>
        <v>0</v>
      </c>
      <c r="H128" s="11"/>
      <c r="I128" s="11"/>
      <c r="J128" s="23"/>
      <c r="K128" s="20"/>
      <c r="L128" s="11"/>
      <c r="M128" s="11"/>
      <c r="N128" s="4"/>
      <c r="O128" s="4"/>
      <c r="P128" s="4"/>
      <c r="Q128" s="4"/>
      <c r="R128" s="4"/>
      <c r="S128" s="4"/>
      <c r="T128" s="4"/>
      <c r="U128" s="4"/>
      <c r="V128" s="4"/>
    </row>
    <row r="129" spans="1:23" ht="63.75">
      <c r="A129" s="122"/>
      <c r="B129" s="135"/>
      <c r="C129" s="122"/>
      <c r="D129" s="122"/>
      <c r="E129" s="128"/>
      <c r="F129" s="5" t="s">
        <v>19</v>
      </c>
      <c r="G129" s="11">
        <f t="shared" ref="G129" si="79">H129+I129+J129+K129+L129+M129</f>
        <v>0</v>
      </c>
      <c r="H129" s="11"/>
      <c r="I129" s="11"/>
      <c r="J129" s="20"/>
      <c r="K129" s="20"/>
      <c r="L129" s="11"/>
      <c r="M129" s="11"/>
      <c r="N129" s="4"/>
      <c r="O129" s="4"/>
      <c r="P129" s="4"/>
      <c r="Q129" s="4"/>
      <c r="R129" s="4"/>
      <c r="S129" s="4"/>
      <c r="T129" s="4"/>
      <c r="U129" s="4"/>
      <c r="V129" s="4"/>
    </row>
    <row r="130" spans="1:23" s="22" customFormat="1" ht="38.25">
      <c r="A130" s="108"/>
      <c r="B130" s="114" t="s">
        <v>65</v>
      </c>
      <c r="C130" s="108">
        <v>2014</v>
      </c>
      <c r="D130" s="108">
        <v>2019</v>
      </c>
      <c r="E130" s="111" t="s">
        <v>16</v>
      </c>
      <c r="F130" s="28" t="s">
        <v>17</v>
      </c>
      <c r="G130" s="20">
        <f>H130+I130+J130+K130+L130+M130</f>
        <v>55354411.460000008</v>
      </c>
      <c r="H130" s="20">
        <f>H131+H133+H132</f>
        <v>21261314.5</v>
      </c>
      <c r="I130" s="20">
        <f>I131+I133+I132</f>
        <v>19502850.900000002</v>
      </c>
      <c r="J130" s="20">
        <f>J131+J133+J132</f>
        <v>7496970.3200000003</v>
      </c>
      <c r="K130" s="20">
        <f>K131+K133+K132</f>
        <v>7093275.7400000002</v>
      </c>
      <c r="L130" s="20">
        <f>L131+L133+L132</f>
        <v>0</v>
      </c>
      <c r="M130" s="20">
        <f>M131+M133</f>
        <v>0</v>
      </c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3" s="22" customFormat="1" ht="102">
      <c r="A131" s="109"/>
      <c r="B131" s="115"/>
      <c r="C131" s="109"/>
      <c r="D131" s="109"/>
      <c r="E131" s="112"/>
      <c r="F131" s="28" t="s">
        <v>18</v>
      </c>
      <c r="G131" s="20">
        <f t="shared" ref="G131:G133" si="80">H131+I131+J131+K131+L131+M131</f>
        <v>1939781.9900000002</v>
      </c>
      <c r="H131" s="20">
        <v>924379.11</v>
      </c>
      <c r="I131" s="20">
        <v>539225.30000000005</v>
      </c>
      <c r="J131" s="23">
        <v>345316.58</v>
      </c>
      <c r="K131" s="20">
        <v>130861</v>
      </c>
      <c r="L131" s="20"/>
      <c r="M131" s="20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3" s="22" customFormat="1" ht="67.5" customHeight="1">
      <c r="A132" s="109"/>
      <c r="B132" s="115"/>
      <c r="C132" s="109"/>
      <c r="D132" s="109"/>
      <c r="E132" s="112"/>
      <c r="F132" s="28" t="s">
        <v>19</v>
      </c>
      <c r="G132" s="20">
        <f t="shared" si="80"/>
        <v>46505381.900000006</v>
      </c>
      <c r="H132" s="20">
        <v>20336935.390000001</v>
      </c>
      <c r="I132" s="20">
        <v>18963625.600000001</v>
      </c>
      <c r="J132" s="23">
        <v>3596815.92</v>
      </c>
      <c r="K132" s="20">
        <v>3608004.99</v>
      </c>
      <c r="L132" s="20"/>
      <c r="M132" s="20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3" s="22" customFormat="1" ht="122.25" customHeight="1">
      <c r="A133" s="110"/>
      <c r="B133" s="116"/>
      <c r="C133" s="110"/>
      <c r="D133" s="110"/>
      <c r="E133" s="113"/>
      <c r="F133" s="28" t="s">
        <v>103</v>
      </c>
      <c r="G133" s="20">
        <f t="shared" si="80"/>
        <v>6909247.5700000003</v>
      </c>
      <c r="H133" s="20"/>
      <c r="I133" s="20"/>
      <c r="J133" s="23">
        <v>3554837.82</v>
      </c>
      <c r="K133" s="20">
        <v>3354409.75</v>
      </c>
      <c r="L133" s="20"/>
      <c r="M133" s="20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3" ht="38.25">
      <c r="A134" s="120"/>
      <c r="B134" s="133" t="s">
        <v>66</v>
      </c>
      <c r="C134" s="120">
        <v>2014</v>
      </c>
      <c r="D134" s="120">
        <v>2019</v>
      </c>
      <c r="E134" s="126" t="s">
        <v>16</v>
      </c>
      <c r="F134" s="5" t="s">
        <v>17</v>
      </c>
      <c r="G134" s="11">
        <f>H134+I134+J134+K134+L134+M134</f>
        <v>1626783.33</v>
      </c>
      <c r="H134" s="11">
        <f>H135+H136</f>
        <v>0</v>
      </c>
      <c r="I134" s="11">
        <f t="shared" ref="I134:M134" si="81">I135+I136</f>
        <v>1084758.33</v>
      </c>
      <c r="J134" s="20">
        <f t="shared" si="81"/>
        <v>542025</v>
      </c>
      <c r="K134" s="20">
        <f t="shared" si="81"/>
        <v>0</v>
      </c>
      <c r="L134" s="11">
        <f t="shared" si="81"/>
        <v>0</v>
      </c>
      <c r="M134" s="11">
        <f t="shared" si="81"/>
        <v>0</v>
      </c>
      <c r="N134" s="4"/>
      <c r="O134" s="4"/>
      <c r="P134" s="4"/>
      <c r="Q134" s="4"/>
      <c r="R134" s="4"/>
      <c r="S134" s="4"/>
      <c r="T134" s="4"/>
      <c r="U134" s="4"/>
      <c r="V134" s="4"/>
    </row>
    <row r="135" spans="1:23" ht="102">
      <c r="A135" s="121"/>
      <c r="B135" s="134"/>
      <c r="C135" s="121"/>
      <c r="D135" s="121"/>
      <c r="E135" s="127"/>
      <c r="F135" s="5" t="s">
        <v>18</v>
      </c>
      <c r="G135" s="11">
        <f t="shared" ref="G135:G136" si="82">H135+I135+J135+K135+L135+M135</f>
        <v>52583.07</v>
      </c>
      <c r="H135" s="11"/>
      <c r="I135" s="11">
        <v>37146.199999999997</v>
      </c>
      <c r="J135" s="20">
        <v>15436.87</v>
      </c>
      <c r="K135" s="20"/>
      <c r="L135" s="11"/>
      <c r="M135" s="11"/>
      <c r="N135" s="4"/>
      <c r="O135" s="4"/>
      <c r="P135" s="4"/>
      <c r="Q135" s="4"/>
      <c r="R135" s="4"/>
      <c r="S135" s="4"/>
      <c r="T135" s="4"/>
      <c r="U135" s="4"/>
      <c r="V135" s="4"/>
    </row>
    <row r="136" spans="1:23" ht="63.75">
      <c r="A136" s="122"/>
      <c r="B136" s="135"/>
      <c r="C136" s="122"/>
      <c r="D136" s="122"/>
      <c r="E136" s="128"/>
      <c r="F136" s="5" t="s">
        <v>19</v>
      </c>
      <c r="G136" s="11">
        <f t="shared" si="82"/>
        <v>1574200.26</v>
      </c>
      <c r="H136" s="11"/>
      <c r="I136" s="11">
        <v>1047612.13</v>
      </c>
      <c r="J136" s="20">
        <v>526588.13</v>
      </c>
      <c r="K136" s="20"/>
      <c r="L136" s="11"/>
      <c r="M136" s="11"/>
      <c r="N136" s="4"/>
      <c r="O136" s="4"/>
      <c r="P136" s="4"/>
      <c r="Q136" s="4"/>
      <c r="R136" s="4"/>
      <c r="S136" s="4"/>
      <c r="T136" s="4"/>
      <c r="U136" s="4"/>
      <c r="V136" s="4"/>
    </row>
    <row r="137" spans="1:23" ht="38.25">
      <c r="A137" s="120"/>
      <c r="B137" s="133" t="s">
        <v>67</v>
      </c>
      <c r="C137" s="120">
        <v>2014</v>
      </c>
      <c r="D137" s="120">
        <v>2019</v>
      </c>
      <c r="E137" s="126" t="s">
        <v>16</v>
      </c>
      <c r="F137" s="28" t="s">
        <v>17</v>
      </c>
      <c r="G137" s="11">
        <f>G140</f>
        <v>11979573.65</v>
      </c>
      <c r="H137" s="11">
        <f t="shared" ref="H137:M137" si="83">H140</f>
        <v>3803014.65</v>
      </c>
      <c r="I137" s="11">
        <f t="shared" si="83"/>
        <v>2416058.4</v>
      </c>
      <c r="J137" s="20">
        <f t="shared" si="83"/>
        <v>76310.600000000006</v>
      </c>
      <c r="K137" s="20">
        <f t="shared" si="83"/>
        <v>0</v>
      </c>
      <c r="L137" s="11">
        <f t="shared" si="83"/>
        <v>2889240</v>
      </c>
      <c r="M137" s="11">
        <f t="shared" si="83"/>
        <v>2794950</v>
      </c>
      <c r="N137" s="4"/>
      <c r="O137" s="4"/>
      <c r="P137" s="4"/>
      <c r="Q137" s="4"/>
      <c r="R137" s="4"/>
      <c r="S137" s="4"/>
      <c r="T137" s="4"/>
      <c r="U137" s="4"/>
      <c r="V137" s="4"/>
      <c r="W137" s="14"/>
    </row>
    <row r="138" spans="1:23" ht="102">
      <c r="A138" s="121"/>
      <c r="B138" s="134"/>
      <c r="C138" s="121"/>
      <c r="D138" s="121"/>
      <c r="E138" s="127"/>
      <c r="F138" s="5" t="s">
        <v>18</v>
      </c>
      <c r="G138" s="11">
        <f>G141</f>
        <v>6883005.5899999999</v>
      </c>
      <c r="H138" s="11">
        <f t="shared" ref="H138:M138" si="84">H141</f>
        <v>759462.65</v>
      </c>
      <c r="I138" s="11">
        <f t="shared" si="84"/>
        <v>363042.33999999997</v>
      </c>
      <c r="J138" s="20">
        <f t="shared" si="84"/>
        <v>76310.600000000006</v>
      </c>
      <c r="K138" s="20">
        <f t="shared" si="84"/>
        <v>0</v>
      </c>
      <c r="L138" s="11">
        <f t="shared" si="84"/>
        <v>2889240</v>
      </c>
      <c r="M138" s="11">
        <f t="shared" si="84"/>
        <v>2794950</v>
      </c>
      <c r="N138" s="4"/>
      <c r="O138" s="4"/>
      <c r="P138" s="4"/>
      <c r="Q138" s="4"/>
      <c r="R138" s="4"/>
      <c r="S138" s="4"/>
      <c r="T138" s="4"/>
      <c r="U138" s="4"/>
      <c r="V138" s="4"/>
    </row>
    <row r="139" spans="1:23" ht="63.75">
      <c r="A139" s="122"/>
      <c r="B139" s="135"/>
      <c r="C139" s="122"/>
      <c r="D139" s="122"/>
      <c r="E139" s="128"/>
      <c r="F139" s="5" t="s">
        <v>19</v>
      </c>
      <c r="G139" s="11">
        <f>G142</f>
        <v>5096568.0600000005</v>
      </c>
      <c r="H139" s="11">
        <f t="shared" ref="H139:M139" si="85">H142</f>
        <v>3043552</v>
      </c>
      <c r="I139" s="11">
        <f t="shared" si="85"/>
        <v>2053016.06</v>
      </c>
      <c r="J139" s="20">
        <f t="shared" si="85"/>
        <v>0</v>
      </c>
      <c r="K139" s="20">
        <f t="shared" si="85"/>
        <v>0</v>
      </c>
      <c r="L139" s="11">
        <f t="shared" si="85"/>
        <v>0</v>
      </c>
      <c r="M139" s="11">
        <f t="shared" si="85"/>
        <v>0</v>
      </c>
      <c r="N139" s="4"/>
      <c r="O139" s="4"/>
      <c r="P139" s="4"/>
      <c r="Q139" s="4"/>
      <c r="R139" s="4"/>
      <c r="S139" s="4"/>
      <c r="T139" s="4"/>
      <c r="U139" s="4"/>
      <c r="V139" s="4"/>
    </row>
    <row r="140" spans="1:23" ht="38.25">
      <c r="A140" s="120"/>
      <c r="B140" s="133" t="s">
        <v>68</v>
      </c>
      <c r="C140" s="120">
        <v>2014</v>
      </c>
      <c r="D140" s="120">
        <v>2019</v>
      </c>
      <c r="E140" s="126" t="s">
        <v>16</v>
      </c>
      <c r="F140" s="28" t="s">
        <v>17</v>
      </c>
      <c r="G140" s="11">
        <f>G143+G146+G149+G152+G158+G161+G164+G167+G170+G173+G176+G179+G182+G155</f>
        <v>11979573.65</v>
      </c>
      <c r="H140" s="11">
        <f>H143+H146+H149+H152+H158+H161+H164+H167+H170+H173+H176+H179+H182+H155</f>
        <v>3803014.65</v>
      </c>
      <c r="I140" s="11">
        <f t="shared" ref="I140:M140" si="86">I143+I146+I149+I152+I158+I161+I164+I167+I170+I173+I176+I179+I182+I155</f>
        <v>2416058.4</v>
      </c>
      <c r="J140" s="20">
        <f t="shared" si="86"/>
        <v>76310.600000000006</v>
      </c>
      <c r="K140" s="20">
        <f t="shared" si="86"/>
        <v>0</v>
      </c>
      <c r="L140" s="11">
        <f t="shared" si="86"/>
        <v>2889240</v>
      </c>
      <c r="M140" s="11">
        <f t="shared" si="86"/>
        <v>2794950</v>
      </c>
      <c r="N140" s="4"/>
      <c r="O140" s="4"/>
      <c r="P140" s="4"/>
      <c r="Q140" s="4"/>
      <c r="R140" s="4"/>
      <c r="S140" s="4"/>
      <c r="T140" s="4"/>
      <c r="U140" s="4"/>
      <c r="V140" s="4"/>
    </row>
    <row r="141" spans="1:23" ht="102">
      <c r="A141" s="121"/>
      <c r="B141" s="134"/>
      <c r="C141" s="121"/>
      <c r="D141" s="121"/>
      <c r="E141" s="127"/>
      <c r="F141" s="5" t="s">
        <v>18</v>
      </c>
      <c r="G141" s="11">
        <f t="shared" ref="G141:G142" si="87">G144+G147+G150+G153+G159+G162+G165+G168+G171+G174+G177+G180+G183+G156</f>
        <v>6883005.5899999999</v>
      </c>
      <c r="H141" s="11">
        <f>H144+H147+H150+H153+H159+H162+H165+H168+H171+H174+H177+H180+H183+H156</f>
        <v>759462.65</v>
      </c>
      <c r="I141" s="11">
        <f t="shared" ref="I141:M141" si="88">I144+I147+I150+I153+I159+I162+I165+I168+I171+I174+I177+I180+I183+I156</f>
        <v>363042.33999999997</v>
      </c>
      <c r="J141" s="20">
        <f t="shared" si="88"/>
        <v>76310.600000000006</v>
      </c>
      <c r="K141" s="20">
        <f t="shared" si="88"/>
        <v>0</v>
      </c>
      <c r="L141" s="11">
        <f t="shared" si="88"/>
        <v>2889240</v>
      </c>
      <c r="M141" s="11">
        <f t="shared" si="88"/>
        <v>2794950</v>
      </c>
      <c r="N141" s="4"/>
      <c r="O141" s="4"/>
      <c r="P141" s="4"/>
      <c r="Q141" s="4"/>
      <c r="R141" s="4"/>
      <c r="S141" s="4"/>
      <c r="T141" s="4"/>
      <c r="U141" s="4"/>
      <c r="V141" s="4"/>
    </row>
    <row r="142" spans="1:23" ht="63.75">
      <c r="A142" s="122"/>
      <c r="B142" s="135"/>
      <c r="C142" s="122"/>
      <c r="D142" s="122"/>
      <c r="E142" s="128"/>
      <c r="F142" s="5" t="s">
        <v>19</v>
      </c>
      <c r="G142" s="11">
        <f t="shared" si="87"/>
        <v>5096568.0600000005</v>
      </c>
      <c r="H142" s="11">
        <f>H145+H148+H151+H154+H160+H163+H166+H169+H172+H175+H178+H181+H184+H157</f>
        <v>3043552</v>
      </c>
      <c r="I142" s="11">
        <f t="shared" ref="I142:M142" si="89">I145+I148+I151+I154+I160+I163+I166+I169+I172+I175+I178+I181+I184</f>
        <v>2053016.06</v>
      </c>
      <c r="J142" s="20">
        <f t="shared" si="89"/>
        <v>0</v>
      </c>
      <c r="K142" s="20">
        <f t="shared" si="89"/>
        <v>0</v>
      </c>
      <c r="L142" s="11">
        <f t="shared" si="89"/>
        <v>0</v>
      </c>
      <c r="M142" s="11">
        <f t="shared" si="89"/>
        <v>0</v>
      </c>
      <c r="N142" s="4"/>
      <c r="O142" s="4"/>
      <c r="P142" s="4"/>
      <c r="Q142" s="4"/>
      <c r="R142" s="4"/>
      <c r="S142" s="4"/>
      <c r="T142" s="4"/>
      <c r="U142" s="4"/>
      <c r="V142" s="4"/>
    </row>
    <row r="143" spans="1:23" ht="38.25">
      <c r="A143" s="120"/>
      <c r="B143" s="133" t="s">
        <v>70</v>
      </c>
      <c r="C143" s="120">
        <v>2014</v>
      </c>
      <c r="D143" s="120">
        <v>2019</v>
      </c>
      <c r="E143" s="126" t="s">
        <v>16</v>
      </c>
      <c r="F143" s="5" t="s">
        <v>17</v>
      </c>
      <c r="G143" s="11">
        <f>H143+I143+J143+K143+L143+M143</f>
        <v>205000</v>
      </c>
      <c r="H143" s="11">
        <f>H144+H145</f>
        <v>205000</v>
      </c>
      <c r="I143" s="11">
        <f t="shared" ref="I143:M143" si="90">I144+I145</f>
        <v>0</v>
      </c>
      <c r="J143" s="20">
        <f t="shared" si="90"/>
        <v>0</v>
      </c>
      <c r="K143" s="20">
        <f t="shared" si="90"/>
        <v>0</v>
      </c>
      <c r="L143" s="11">
        <f t="shared" si="90"/>
        <v>0</v>
      </c>
      <c r="M143" s="11">
        <f t="shared" si="90"/>
        <v>0</v>
      </c>
      <c r="N143" s="4"/>
      <c r="O143" s="4"/>
      <c r="P143" s="4"/>
      <c r="Q143" s="4"/>
      <c r="R143" s="4"/>
      <c r="S143" s="4"/>
      <c r="T143" s="4"/>
      <c r="U143" s="4"/>
      <c r="V143" s="4"/>
    </row>
    <row r="144" spans="1:23" ht="102">
      <c r="A144" s="121"/>
      <c r="B144" s="134"/>
      <c r="C144" s="121"/>
      <c r="D144" s="121"/>
      <c r="E144" s="127"/>
      <c r="F144" s="5" t="s">
        <v>18</v>
      </c>
      <c r="G144" s="11">
        <f t="shared" ref="G144:G145" si="91">H144+I144+J144+K144+L144+M144</f>
        <v>205000</v>
      </c>
      <c r="H144" s="11">
        <v>205000</v>
      </c>
      <c r="I144" s="11"/>
      <c r="J144" s="20"/>
      <c r="K144" s="20"/>
      <c r="L144" s="11"/>
      <c r="M144" s="11"/>
      <c r="N144" s="4"/>
      <c r="O144" s="4"/>
      <c r="P144" s="4"/>
      <c r="Q144" s="4"/>
      <c r="R144" s="4"/>
      <c r="S144" s="4"/>
      <c r="T144" s="4"/>
      <c r="U144" s="4"/>
      <c r="V144" s="4"/>
    </row>
    <row r="145" spans="1:23" ht="63.75">
      <c r="A145" s="122"/>
      <c r="B145" s="135"/>
      <c r="C145" s="122"/>
      <c r="D145" s="122"/>
      <c r="E145" s="128"/>
      <c r="F145" s="5" t="s">
        <v>19</v>
      </c>
      <c r="G145" s="11">
        <f t="shared" si="91"/>
        <v>0</v>
      </c>
      <c r="H145" s="11"/>
      <c r="I145" s="11"/>
      <c r="J145" s="20"/>
      <c r="K145" s="20"/>
      <c r="L145" s="11"/>
      <c r="M145" s="11"/>
      <c r="N145" s="4"/>
      <c r="O145" s="4"/>
      <c r="P145" s="4"/>
      <c r="Q145" s="4"/>
      <c r="R145" s="4"/>
      <c r="S145" s="4"/>
      <c r="T145" s="4"/>
      <c r="U145" s="4"/>
      <c r="V145" s="4"/>
    </row>
    <row r="146" spans="1:23" ht="38.25">
      <c r="A146" s="120"/>
      <c r="B146" s="133" t="s">
        <v>69</v>
      </c>
      <c r="C146" s="120">
        <v>2014</v>
      </c>
      <c r="D146" s="120">
        <v>2019</v>
      </c>
      <c r="E146" s="126" t="s">
        <v>16</v>
      </c>
      <c r="F146" s="5" t="s">
        <v>17</v>
      </c>
      <c r="G146" s="11">
        <f>H146+I146+J146+K146+L146+M146</f>
        <v>348480</v>
      </c>
      <c r="H146" s="11">
        <f>H147+H148</f>
        <v>269680</v>
      </c>
      <c r="I146" s="11">
        <f t="shared" ref="I146:M146" si="92">I147+I148</f>
        <v>78800</v>
      </c>
      <c r="J146" s="20">
        <f t="shared" si="92"/>
        <v>0</v>
      </c>
      <c r="K146" s="20">
        <f t="shared" si="92"/>
        <v>0</v>
      </c>
      <c r="L146" s="11">
        <f t="shared" si="92"/>
        <v>0</v>
      </c>
      <c r="M146" s="11">
        <f t="shared" si="92"/>
        <v>0</v>
      </c>
      <c r="N146" s="4"/>
      <c r="O146" s="4"/>
      <c r="P146" s="4"/>
      <c r="Q146" s="4"/>
      <c r="R146" s="4"/>
      <c r="S146" s="4"/>
      <c r="T146" s="4"/>
      <c r="U146" s="4"/>
      <c r="V146" s="4"/>
      <c r="W146" s="14"/>
    </row>
    <row r="147" spans="1:23" ht="102">
      <c r="A147" s="121"/>
      <c r="B147" s="134"/>
      <c r="C147" s="121"/>
      <c r="D147" s="121"/>
      <c r="E147" s="127"/>
      <c r="F147" s="5" t="s">
        <v>18</v>
      </c>
      <c r="G147" s="11">
        <f t="shared" ref="G147:G148" si="93">H147+I147+J147+K147+L147+M147</f>
        <v>348480</v>
      </c>
      <c r="H147" s="11">
        <v>269680</v>
      </c>
      <c r="I147" s="11">
        <v>78800</v>
      </c>
      <c r="J147" s="20"/>
      <c r="K147" s="20"/>
      <c r="L147" s="11"/>
      <c r="M147" s="11"/>
      <c r="N147" s="4"/>
      <c r="O147" s="4"/>
      <c r="P147" s="4"/>
      <c r="Q147" s="4"/>
      <c r="R147" s="4"/>
      <c r="S147" s="4"/>
      <c r="T147" s="4"/>
      <c r="U147" s="4"/>
      <c r="V147" s="4"/>
    </row>
    <row r="148" spans="1:23" ht="63.75">
      <c r="A148" s="122"/>
      <c r="B148" s="135"/>
      <c r="C148" s="122"/>
      <c r="D148" s="122"/>
      <c r="E148" s="128"/>
      <c r="F148" s="5" t="s">
        <v>19</v>
      </c>
      <c r="G148" s="11">
        <f t="shared" si="93"/>
        <v>0</v>
      </c>
      <c r="H148" s="11"/>
      <c r="I148" s="11"/>
      <c r="J148" s="20"/>
      <c r="K148" s="20"/>
      <c r="L148" s="11"/>
      <c r="M148" s="11"/>
      <c r="N148" s="4"/>
      <c r="O148" s="4"/>
      <c r="P148" s="4"/>
      <c r="Q148" s="4"/>
      <c r="R148" s="4"/>
      <c r="S148" s="4"/>
      <c r="T148" s="4"/>
      <c r="U148" s="4"/>
      <c r="V148" s="4"/>
    </row>
    <row r="149" spans="1:23" ht="38.25">
      <c r="A149" s="120"/>
      <c r="B149" s="133" t="s">
        <v>71</v>
      </c>
      <c r="C149" s="120">
        <v>2014</v>
      </c>
      <c r="D149" s="120">
        <v>2019</v>
      </c>
      <c r="E149" s="126" t="s">
        <v>16</v>
      </c>
      <c r="F149" s="5" t="s">
        <v>17</v>
      </c>
      <c r="G149" s="11">
        <f>H149+I149+J149+K149+L149+M149</f>
        <v>840000</v>
      </c>
      <c r="H149" s="11">
        <f>H150+H151</f>
        <v>0</v>
      </c>
      <c r="I149" s="11">
        <f t="shared" ref="I149:M149" si="94">I150+I151</f>
        <v>0</v>
      </c>
      <c r="J149" s="20">
        <f t="shared" si="94"/>
        <v>0</v>
      </c>
      <c r="K149" s="20">
        <f t="shared" si="94"/>
        <v>0</v>
      </c>
      <c r="L149" s="11">
        <f t="shared" si="94"/>
        <v>840000</v>
      </c>
      <c r="M149" s="11">
        <f t="shared" si="94"/>
        <v>0</v>
      </c>
      <c r="N149" s="4"/>
      <c r="O149" s="4"/>
      <c r="P149" s="4"/>
      <c r="Q149" s="4"/>
      <c r="R149" s="4"/>
      <c r="S149" s="4"/>
      <c r="T149" s="4"/>
      <c r="U149" s="4"/>
      <c r="V149" s="4"/>
    </row>
    <row r="150" spans="1:23" ht="102">
      <c r="A150" s="121"/>
      <c r="B150" s="134"/>
      <c r="C150" s="121"/>
      <c r="D150" s="121"/>
      <c r="E150" s="127"/>
      <c r="F150" s="5" t="s">
        <v>18</v>
      </c>
      <c r="G150" s="11">
        <f t="shared" ref="G150:G151" si="95">H150+I150+J150+K150+L150+M150</f>
        <v>840000</v>
      </c>
      <c r="H150" s="11"/>
      <c r="I150" s="11"/>
      <c r="J150" s="20"/>
      <c r="K150" s="20"/>
      <c r="L150" s="11">
        <v>840000</v>
      </c>
      <c r="M150" s="11"/>
      <c r="N150" s="4"/>
      <c r="O150" s="4"/>
      <c r="P150" s="4"/>
      <c r="Q150" s="4"/>
      <c r="R150" s="4"/>
      <c r="S150" s="4"/>
      <c r="T150" s="4"/>
      <c r="U150" s="4"/>
      <c r="V150" s="4"/>
    </row>
    <row r="151" spans="1:23" ht="63.75">
      <c r="A151" s="122"/>
      <c r="B151" s="135"/>
      <c r="C151" s="122"/>
      <c r="D151" s="122"/>
      <c r="E151" s="128"/>
      <c r="F151" s="5" t="s">
        <v>19</v>
      </c>
      <c r="G151" s="11">
        <f t="shared" si="95"/>
        <v>0</v>
      </c>
      <c r="H151" s="11"/>
      <c r="I151" s="11"/>
      <c r="J151" s="20"/>
      <c r="K151" s="20"/>
      <c r="L151" s="11"/>
      <c r="M151" s="11"/>
      <c r="N151" s="4"/>
      <c r="O151" s="4"/>
      <c r="P151" s="4"/>
      <c r="Q151" s="4"/>
      <c r="R151" s="4"/>
      <c r="S151" s="4"/>
      <c r="T151" s="4"/>
      <c r="U151" s="4"/>
      <c r="V151" s="4"/>
    </row>
    <row r="152" spans="1:23" ht="38.25">
      <c r="A152" s="120"/>
      <c r="B152" s="133" t="s">
        <v>72</v>
      </c>
      <c r="C152" s="120">
        <v>2014</v>
      </c>
      <c r="D152" s="120">
        <v>2019</v>
      </c>
      <c r="E152" s="126" t="s">
        <v>16</v>
      </c>
      <c r="F152" s="5" t="s">
        <v>17</v>
      </c>
      <c r="G152" s="11">
        <f>H152+I152+J152+K152+L152+M152</f>
        <v>0</v>
      </c>
      <c r="H152" s="11">
        <f>H153+H154</f>
        <v>0</v>
      </c>
      <c r="I152" s="11">
        <f t="shared" ref="I152:M152" si="96">I153+I154</f>
        <v>0</v>
      </c>
      <c r="J152" s="20">
        <f t="shared" si="96"/>
        <v>0</v>
      </c>
      <c r="K152" s="20">
        <f t="shared" si="96"/>
        <v>0</v>
      </c>
      <c r="L152" s="11">
        <f t="shared" si="96"/>
        <v>0</v>
      </c>
      <c r="M152" s="11">
        <f t="shared" si="96"/>
        <v>0</v>
      </c>
      <c r="N152" s="4"/>
      <c r="O152" s="4"/>
      <c r="P152" s="4"/>
      <c r="Q152" s="4"/>
      <c r="R152" s="4"/>
      <c r="S152" s="4"/>
      <c r="T152" s="4"/>
      <c r="U152" s="4"/>
      <c r="V152" s="4"/>
    </row>
    <row r="153" spans="1:23" ht="102">
      <c r="A153" s="121"/>
      <c r="B153" s="134"/>
      <c r="C153" s="121"/>
      <c r="D153" s="121"/>
      <c r="E153" s="127"/>
      <c r="F153" s="5" t="s">
        <v>18</v>
      </c>
      <c r="G153" s="11">
        <f t="shared" ref="G153:G154" si="97">H153+I153+J153+K153+L153+M153</f>
        <v>0</v>
      </c>
      <c r="H153" s="11"/>
      <c r="I153" s="11"/>
      <c r="J153" s="20"/>
      <c r="K153" s="20"/>
      <c r="L153" s="11"/>
      <c r="M153" s="11"/>
      <c r="N153" s="4"/>
      <c r="O153" s="4"/>
      <c r="P153" s="4"/>
      <c r="Q153" s="4"/>
      <c r="R153" s="4"/>
      <c r="S153" s="4"/>
      <c r="T153" s="4"/>
      <c r="U153" s="4"/>
      <c r="V153" s="4"/>
    </row>
    <row r="154" spans="1:23" ht="63.75">
      <c r="A154" s="122"/>
      <c r="B154" s="135"/>
      <c r="C154" s="122"/>
      <c r="D154" s="122"/>
      <c r="E154" s="128"/>
      <c r="F154" s="5" t="s">
        <v>19</v>
      </c>
      <c r="G154" s="11">
        <f t="shared" si="97"/>
        <v>0</v>
      </c>
      <c r="H154" s="11"/>
      <c r="I154" s="11"/>
      <c r="J154" s="20"/>
      <c r="K154" s="20"/>
      <c r="L154" s="11"/>
      <c r="M154" s="11"/>
      <c r="N154" s="4"/>
      <c r="O154" s="4"/>
      <c r="P154" s="4"/>
      <c r="Q154" s="4"/>
      <c r="R154" s="4"/>
      <c r="S154" s="4"/>
      <c r="T154" s="4"/>
      <c r="U154" s="4"/>
      <c r="V154" s="4"/>
    </row>
    <row r="155" spans="1:23" ht="38.25">
      <c r="A155" s="120"/>
      <c r="B155" s="133" t="s">
        <v>98</v>
      </c>
      <c r="C155" s="120">
        <v>2014</v>
      </c>
      <c r="D155" s="120">
        <v>2019</v>
      </c>
      <c r="E155" s="126" t="s">
        <v>16</v>
      </c>
      <c r="F155" s="5" t="s">
        <v>17</v>
      </c>
      <c r="G155" s="11">
        <f>H155+I155+J155+K155+L155+M155</f>
        <v>356668</v>
      </c>
      <c r="H155" s="11">
        <f>H156+H157</f>
        <v>157968</v>
      </c>
      <c r="I155" s="11">
        <f t="shared" ref="I155:M155" si="98">I156+I157</f>
        <v>198700</v>
      </c>
      <c r="J155" s="20">
        <f t="shared" si="98"/>
        <v>0</v>
      </c>
      <c r="K155" s="20">
        <f t="shared" si="98"/>
        <v>0</v>
      </c>
      <c r="L155" s="11">
        <f t="shared" si="98"/>
        <v>0</v>
      </c>
      <c r="M155" s="11">
        <f t="shared" si="98"/>
        <v>0</v>
      </c>
      <c r="N155" s="4"/>
      <c r="O155" s="4"/>
      <c r="P155" s="4"/>
      <c r="Q155" s="4"/>
      <c r="R155" s="4"/>
      <c r="S155" s="4"/>
      <c r="T155" s="4"/>
      <c r="U155" s="4"/>
      <c r="V155" s="4"/>
    </row>
    <row r="156" spans="1:23" ht="102">
      <c r="A156" s="121"/>
      <c r="B156" s="134"/>
      <c r="C156" s="121"/>
      <c r="D156" s="121"/>
      <c r="E156" s="127"/>
      <c r="F156" s="5" t="s">
        <v>18</v>
      </c>
      <c r="G156" s="11">
        <f t="shared" ref="G156:G157" si="99">H156+I156+J156+K156+L156+M156</f>
        <v>356668</v>
      </c>
      <c r="H156" s="11">
        <v>157968</v>
      </c>
      <c r="I156" s="11">
        <v>198700</v>
      </c>
      <c r="J156" s="20"/>
      <c r="K156" s="20"/>
      <c r="L156" s="11"/>
      <c r="M156" s="11"/>
      <c r="N156" s="4"/>
      <c r="O156" s="4"/>
      <c r="P156" s="4"/>
      <c r="Q156" s="4"/>
      <c r="R156" s="4"/>
      <c r="S156" s="4"/>
      <c r="T156" s="4"/>
      <c r="U156" s="4"/>
      <c r="V156" s="4"/>
    </row>
    <row r="157" spans="1:23" ht="63.75">
      <c r="A157" s="122"/>
      <c r="B157" s="135"/>
      <c r="C157" s="122"/>
      <c r="D157" s="122"/>
      <c r="E157" s="128"/>
      <c r="F157" s="5" t="s">
        <v>19</v>
      </c>
      <c r="G157" s="11">
        <f t="shared" si="99"/>
        <v>0</v>
      </c>
      <c r="H157" s="11"/>
      <c r="I157" s="11"/>
      <c r="J157" s="20"/>
      <c r="K157" s="20"/>
      <c r="L157" s="11"/>
      <c r="M157" s="11"/>
      <c r="N157" s="4"/>
      <c r="O157" s="4"/>
      <c r="P157" s="4"/>
      <c r="Q157" s="4"/>
      <c r="R157" s="4"/>
      <c r="S157" s="4"/>
      <c r="T157" s="4"/>
      <c r="U157" s="4"/>
      <c r="V157" s="4"/>
    </row>
    <row r="158" spans="1:23" ht="38.25">
      <c r="A158" s="120"/>
      <c r="B158" s="133" t="s">
        <v>73</v>
      </c>
      <c r="C158" s="120">
        <v>2014</v>
      </c>
      <c r="D158" s="120">
        <v>2019</v>
      </c>
      <c r="E158" s="126" t="s">
        <v>16</v>
      </c>
      <c r="F158" s="5" t="s">
        <v>17</v>
      </c>
      <c r="G158" s="11">
        <f>H158+I158+J158+K158+L158+M158</f>
        <v>3170366.65</v>
      </c>
      <c r="H158" s="11">
        <f>H159+H160</f>
        <v>3170366.65</v>
      </c>
      <c r="I158" s="11">
        <f t="shared" ref="I158:M158" si="100">I159+I160</f>
        <v>0</v>
      </c>
      <c r="J158" s="20">
        <f t="shared" si="100"/>
        <v>0</v>
      </c>
      <c r="K158" s="20">
        <f t="shared" si="100"/>
        <v>0</v>
      </c>
      <c r="L158" s="11">
        <f t="shared" si="100"/>
        <v>0</v>
      </c>
      <c r="M158" s="11">
        <f t="shared" si="100"/>
        <v>0</v>
      </c>
      <c r="N158" s="4"/>
      <c r="O158" s="4"/>
      <c r="P158" s="4"/>
      <c r="Q158" s="4"/>
      <c r="R158" s="4"/>
      <c r="S158" s="4"/>
      <c r="T158" s="4"/>
      <c r="U158" s="4"/>
      <c r="V158" s="4"/>
    </row>
    <row r="159" spans="1:23" ht="102">
      <c r="A159" s="121"/>
      <c r="B159" s="134"/>
      <c r="C159" s="121"/>
      <c r="D159" s="121"/>
      <c r="E159" s="127"/>
      <c r="F159" s="5" t="s">
        <v>18</v>
      </c>
      <c r="G159" s="11">
        <f t="shared" ref="G159:G160" si="101">H159+I159+J159+K159+L159+M159</f>
        <v>126814.65</v>
      </c>
      <c r="H159" s="11">
        <v>126814.65</v>
      </c>
      <c r="I159" s="11"/>
      <c r="J159" s="20"/>
      <c r="K159" s="20"/>
      <c r="L159" s="11"/>
      <c r="M159" s="11"/>
      <c r="N159" s="4"/>
      <c r="O159" s="4"/>
      <c r="P159" s="4"/>
      <c r="Q159" s="4"/>
      <c r="R159" s="4"/>
      <c r="S159" s="4"/>
      <c r="T159" s="4"/>
      <c r="U159" s="4"/>
      <c r="V159" s="4"/>
    </row>
    <row r="160" spans="1:23" ht="63.75">
      <c r="A160" s="122"/>
      <c r="B160" s="135"/>
      <c r="C160" s="122"/>
      <c r="D160" s="122"/>
      <c r="E160" s="128"/>
      <c r="F160" s="5" t="s">
        <v>19</v>
      </c>
      <c r="G160" s="11">
        <f t="shared" si="101"/>
        <v>3043552</v>
      </c>
      <c r="H160" s="11">
        <v>3043552</v>
      </c>
      <c r="I160" s="11"/>
      <c r="J160" s="20"/>
      <c r="K160" s="20"/>
      <c r="L160" s="11"/>
      <c r="M160" s="11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38.25">
      <c r="A161" s="120"/>
      <c r="B161" s="133" t="s">
        <v>74</v>
      </c>
      <c r="C161" s="120">
        <v>2014</v>
      </c>
      <c r="D161" s="120">
        <v>2019</v>
      </c>
      <c r="E161" s="126" t="s">
        <v>16</v>
      </c>
      <c r="F161" s="5" t="s">
        <v>17</v>
      </c>
      <c r="G161" s="11">
        <f>H161+I161+J161+K161+L161+M161</f>
        <v>2138558.4</v>
      </c>
      <c r="H161" s="11">
        <f>H162+H163</f>
        <v>0</v>
      </c>
      <c r="I161" s="11">
        <f t="shared" ref="I161:M161" si="102">I162+I163</f>
        <v>2138558.4</v>
      </c>
      <c r="J161" s="20">
        <f t="shared" si="102"/>
        <v>0</v>
      </c>
      <c r="K161" s="20">
        <f t="shared" si="102"/>
        <v>0</v>
      </c>
      <c r="L161" s="11">
        <f t="shared" si="102"/>
        <v>0</v>
      </c>
      <c r="M161" s="11">
        <f t="shared" si="102"/>
        <v>0</v>
      </c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02">
      <c r="A162" s="121"/>
      <c r="B162" s="134"/>
      <c r="C162" s="121"/>
      <c r="D162" s="121"/>
      <c r="E162" s="127"/>
      <c r="F162" s="5" t="s">
        <v>18</v>
      </c>
      <c r="G162" s="11">
        <f t="shared" ref="G162:G163" si="103">H162+I162+J162+K162+L162+M162</f>
        <v>85542.34</v>
      </c>
      <c r="H162" s="11"/>
      <c r="I162" s="11">
        <v>85542.34</v>
      </c>
      <c r="J162" s="20"/>
      <c r="K162" s="20"/>
      <c r="L162" s="11"/>
      <c r="M162" s="11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63.75">
      <c r="A163" s="122"/>
      <c r="B163" s="135"/>
      <c r="C163" s="122"/>
      <c r="D163" s="122"/>
      <c r="E163" s="128"/>
      <c r="F163" s="5" t="s">
        <v>19</v>
      </c>
      <c r="G163" s="11">
        <f t="shared" si="103"/>
        <v>2053016.06</v>
      </c>
      <c r="H163" s="11"/>
      <c r="I163" s="11">
        <v>2053016.06</v>
      </c>
      <c r="J163" s="20"/>
      <c r="K163" s="20"/>
      <c r="L163" s="11"/>
      <c r="M163" s="11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38.25">
      <c r="A164" s="120"/>
      <c r="B164" s="133" t="s">
        <v>88</v>
      </c>
      <c r="C164" s="120">
        <v>2014</v>
      </c>
      <c r="D164" s="120">
        <v>2019</v>
      </c>
      <c r="E164" s="126" t="s">
        <v>16</v>
      </c>
      <c r="F164" s="5" t="s">
        <v>17</v>
      </c>
      <c r="G164" s="11">
        <f>H164+I164+J164+K164+L164+M164</f>
        <v>76310.600000000006</v>
      </c>
      <c r="H164" s="11">
        <f>H165+H166</f>
        <v>0</v>
      </c>
      <c r="I164" s="11">
        <f t="shared" ref="I164:M164" si="104">I165+I166</f>
        <v>0</v>
      </c>
      <c r="J164" s="20">
        <f t="shared" si="104"/>
        <v>76310.600000000006</v>
      </c>
      <c r="K164" s="20">
        <f t="shared" si="104"/>
        <v>0</v>
      </c>
      <c r="L164" s="11">
        <f t="shared" si="104"/>
        <v>0</v>
      </c>
      <c r="M164" s="11">
        <f t="shared" si="104"/>
        <v>0</v>
      </c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02">
      <c r="A165" s="121"/>
      <c r="B165" s="134"/>
      <c r="C165" s="121"/>
      <c r="D165" s="121"/>
      <c r="E165" s="127"/>
      <c r="F165" s="5" t="s">
        <v>18</v>
      </c>
      <c r="G165" s="11">
        <f t="shared" ref="G165:G166" si="105">H165+I165+J165+K165+L165+M165</f>
        <v>76310.600000000006</v>
      </c>
      <c r="H165" s="11"/>
      <c r="I165" s="11"/>
      <c r="J165" s="20">
        <v>76310.600000000006</v>
      </c>
      <c r="K165" s="20"/>
      <c r="L165" s="11"/>
      <c r="M165" s="11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63.75">
      <c r="A166" s="122"/>
      <c r="B166" s="135"/>
      <c r="C166" s="122"/>
      <c r="D166" s="122"/>
      <c r="E166" s="128"/>
      <c r="F166" s="5" t="s">
        <v>19</v>
      </c>
      <c r="G166" s="11">
        <f t="shared" si="105"/>
        <v>0</v>
      </c>
      <c r="H166" s="11"/>
      <c r="I166" s="11"/>
      <c r="J166" s="20"/>
      <c r="K166" s="20"/>
      <c r="L166" s="11"/>
      <c r="M166" s="11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38.25">
      <c r="A167" s="120"/>
      <c r="B167" s="133" t="s">
        <v>75</v>
      </c>
      <c r="C167" s="120">
        <v>2014</v>
      </c>
      <c r="D167" s="120">
        <v>2019</v>
      </c>
      <c r="E167" s="126" t="s">
        <v>16</v>
      </c>
      <c r="F167" s="5" t="s">
        <v>17</v>
      </c>
      <c r="G167" s="11">
        <f>H167+I167+J167+K167+L167+M167</f>
        <v>160000</v>
      </c>
      <c r="H167" s="11">
        <f>H168+H169</f>
        <v>0</v>
      </c>
      <c r="I167" s="11">
        <f t="shared" ref="I167:M167" si="106">I168+I169</f>
        <v>0</v>
      </c>
      <c r="J167" s="20">
        <f t="shared" si="106"/>
        <v>0</v>
      </c>
      <c r="K167" s="20">
        <f t="shared" si="106"/>
        <v>0</v>
      </c>
      <c r="L167" s="11">
        <f t="shared" si="106"/>
        <v>80000</v>
      </c>
      <c r="M167" s="11">
        <f t="shared" si="106"/>
        <v>80000</v>
      </c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02">
      <c r="A168" s="121"/>
      <c r="B168" s="134"/>
      <c r="C168" s="121"/>
      <c r="D168" s="121"/>
      <c r="E168" s="127"/>
      <c r="F168" s="5" t="s">
        <v>18</v>
      </c>
      <c r="G168" s="11">
        <f t="shared" ref="G168:G169" si="107">H168+I168+J168+K168+L168+M168</f>
        <v>160000</v>
      </c>
      <c r="H168" s="11"/>
      <c r="I168" s="11"/>
      <c r="J168" s="20"/>
      <c r="K168" s="20"/>
      <c r="L168" s="11">
        <v>80000</v>
      </c>
      <c r="M168" s="11">
        <v>80000</v>
      </c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63.75">
      <c r="A169" s="122"/>
      <c r="B169" s="135"/>
      <c r="C169" s="122"/>
      <c r="D169" s="122"/>
      <c r="E169" s="128"/>
      <c r="F169" s="5" t="s">
        <v>19</v>
      </c>
      <c r="G169" s="11">
        <f t="shared" si="107"/>
        <v>0</v>
      </c>
      <c r="H169" s="11"/>
      <c r="I169" s="11"/>
      <c r="J169" s="20"/>
      <c r="K169" s="20"/>
      <c r="L169" s="11"/>
      <c r="M169" s="11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38.25">
      <c r="A170" s="120"/>
      <c r="B170" s="133" t="s">
        <v>76</v>
      </c>
      <c r="C170" s="120">
        <v>2014</v>
      </c>
      <c r="D170" s="120">
        <v>2019</v>
      </c>
      <c r="E170" s="126" t="s">
        <v>16</v>
      </c>
      <c r="F170" s="5" t="s">
        <v>17</v>
      </c>
      <c r="G170" s="11">
        <f>H170+I170+J170+K170+L170+M170</f>
        <v>480000</v>
      </c>
      <c r="H170" s="11">
        <f>H171+H172</f>
        <v>0</v>
      </c>
      <c r="I170" s="11">
        <f t="shared" ref="I170:M170" si="108">I171+I172</f>
        <v>0</v>
      </c>
      <c r="J170" s="20">
        <f t="shared" si="108"/>
        <v>0</v>
      </c>
      <c r="K170" s="20">
        <f t="shared" si="108"/>
        <v>0</v>
      </c>
      <c r="L170" s="11">
        <f t="shared" si="108"/>
        <v>240000</v>
      </c>
      <c r="M170" s="11">
        <f t="shared" si="108"/>
        <v>240000</v>
      </c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02">
      <c r="A171" s="121"/>
      <c r="B171" s="134"/>
      <c r="C171" s="121"/>
      <c r="D171" s="121"/>
      <c r="E171" s="127"/>
      <c r="F171" s="5" t="s">
        <v>18</v>
      </c>
      <c r="G171" s="11">
        <f t="shared" ref="G171:G172" si="109">H171+I171+J171+K171+L171+M171</f>
        <v>480000</v>
      </c>
      <c r="H171" s="11"/>
      <c r="I171" s="11"/>
      <c r="J171" s="20"/>
      <c r="K171" s="20"/>
      <c r="L171" s="11">
        <v>240000</v>
      </c>
      <c r="M171" s="11">
        <v>240000</v>
      </c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63.75">
      <c r="A172" s="122"/>
      <c r="B172" s="135"/>
      <c r="C172" s="122"/>
      <c r="D172" s="122"/>
      <c r="E172" s="128"/>
      <c r="F172" s="5" t="s">
        <v>19</v>
      </c>
      <c r="G172" s="11">
        <f t="shared" si="109"/>
        <v>0</v>
      </c>
      <c r="H172" s="11"/>
      <c r="I172" s="11"/>
      <c r="J172" s="20"/>
      <c r="K172" s="20"/>
      <c r="L172" s="11"/>
      <c r="M172" s="11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38.25">
      <c r="A173" s="120"/>
      <c r="B173" s="126" t="s">
        <v>77</v>
      </c>
      <c r="C173" s="120">
        <v>2014</v>
      </c>
      <c r="D173" s="120">
        <v>2019</v>
      </c>
      <c r="E173" s="126" t="s">
        <v>16</v>
      </c>
      <c r="F173" s="5" t="s">
        <v>17</v>
      </c>
      <c r="G173" s="11">
        <f>H173+I173+J173+K173+L173+M173</f>
        <v>400000</v>
      </c>
      <c r="H173" s="11">
        <f>H174+H175</f>
        <v>0</v>
      </c>
      <c r="I173" s="11">
        <f t="shared" ref="I173:M173" si="110">I174+I175</f>
        <v>0</v>
      </c>
      <c r="J173" s="20">
        <f t="shared" si="110"/>
        <v>0</v>
      </c>
      <c r="K173" s="20">
        <f t="shared" si="110"/>
        <v>0</v>
      </c>
      <c r="L173" s="11">
        <f t="shared" si="110"/>
        <v>100000</v>
      </c>
      <c r="M173" s="11">
        <f t="shared" si="110"/>
        <v>300000</v>
      </c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02">
      <c r="A174" s="121"/>
      <c r="B174" s="136"/>
      <c r="C174" s="121"/>
      <c r="D174" s="121"/>
      <c r="E174" s="127"/>
      <c r="F174" s="5" t="s">
        <v>18</v>
      </c>
      <c r="G174" s="11">
        <f t="shared" ref="G174:G175" si="111">H174+I174+J174+K174+L174+M174</f>
        <v>400000</v>
      </c>
      <c r="H174" s="11"/>
      <c r="I174" s="11"/>
      <c r="J174" s="20"/>
      <c r="K174" s="20"/>
      <c r="L174" s="11">
        <v>100000</v>
      </c>
      <c r="M174" s="11">
        <v>300000</v>
      </c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63.75">
      <c r="A175" s="122"/>
      <c r="B175" s="137"/>
      <c r="C175" s="122"/>
      <c r="D175" s="122"/>
      <c r="E175" s="128"/>
      <c r="F175" s="5" t="s">
        <v>19</v>
      </c>
      <c r="G175" s="11">
        <f t="shared" si="111"/>
        <v>0</v>
      </c>
      <c r="H175" s="11"/>
      <c r="I175" s="11"/>
      <c r="J175" s="20"/>
      <c r="K175" s="20"/>
      <c r="L175" s="11"/>
      <c r="M175" s="11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38.25">
      <c r="A176" s="120"/>
      <c r="B176" s="133" t="s">
        <v>78</v>
      </c>
      <c r="C176" s="120">
        <v>2014</v>
      </c>
      <c r="D176" s="120">
        <v>2019</v>
      </c>
      <c r="E176" s="126" t="s">
        <v>16</v>
      </c>
      <c r="F176" s="5" t="s">
        <v>17</v>
      </c>
      <c r="G176" s="11">
        <f>H176+I176+J176+K176+L176+M176</f>
        <v>590000</v>
      </c>
      <c r="H176" s="11">
        <f>H177+H178</f>
        <v>0</v>
      </c>
      <c r="I176" s="11">
        <f t="shared" ref="I176:M176" si="112">I177+I178</f>
        <v>0</v>
      </c>
      <c r="J176" s="20">
        <f t="shared" si="112"/>
        <v>0</v>
      </c>
      <c r="K176" s="20">
        <f t="shared" si="112"/>
        <v>0</v>
      </c>
      <c r="L176" s="11">
        <f t="shared" si="112"/>
        <v>295000</v>
      </c>
      <c r="M176" s="11">
        <f t="shared" si="112"/>
        <v>295000</v>
      </c>
      <c r="N176" s="4"/>
      <c r="O176" s="4"/>
      <c r="P176" s="4"/>
      <c r="Q176" s="4"/>
      <c r="R176" s="4"/>
      <c r="S176" s="4"/>
      <c r="T176" s="4"/>
      <c r="U176" s="4"/>
      <c r="V176" s="4"/>
    </row>
    <row r="177" spans="1:23" ht="102">
      <c r="A177" s="121"/>
      <c r="B177" s="134"/>
      <c r="C177" s="121"/>
      <c r="D177" s="121"/>
      <c r="E177" s="127"/>
      <c r="F177" s="5" t="s">
        <v>18</v>
      </c>
      <c r="G177" s="11">
        <f t="shared" ref="G177:G178" si="113">H177+I177+J177+K177+L177+M177</f>
        <v>590000</v>
      </c>
      <c r="H177" s="11"/>
      <c r="I177" s="11"/>
      <c r="J177" s="20"/>
      <c r="K177" s="20"/>
      <c r="L177" s="11">
        <v>295000</v>
      </c>
      <c r="M177" s="11">
        <v>295000</v>
      </c>
      <c r="N177" s="4"/>
      <c r="O177" s="4"/>
      <c r="P177" s="4"/>
      <c r="Q177" s="4"/>
      <c r="R177" s="4"/>
      <c r="S177" s="4"/>
      <c r="T177" s="4"/>
      <c r="U177" s="4"/>
      <c r="V177" s="4"/>
    </row>
    <row r="178" spans="1:23" ht="63.75">
      <c r="A178" s="122"/>
      <c r="B178" s="135"/>
      <c r="C178" s="122"/>
      <c r="D178" s="122"/>
      <c r="E178" s="128"/>
      <c r="F178" s="5" t="s">
        <v>19</v>
      </c>
      <c r="G178" s="11">
        <f t="shared" si="113"/>
        <v>0</v>
      </c>
      <c r="H178" s="11"/>
      <c r="I178" s="11"/>
      <c r="J178" s="20"/>
      <c r="K178" s="20"/>
      <c r="L178" s="11"/>
      <c r="M178" s="11"/>
      <c r="N178" s="4"/>
      <c r="O178" s="4"/>
      <c r="P178" s="4"/>
      <c r="Q178" s="4"/>
      <c r="R178" s="4"/>
      <c r="S178" s="4"/>
      <c r="T178" s="4"/>
      <c r="U178" s="4"/>
      <c r="V178" s="4"/>
    </row>
    <row r="179" spans="1:23" ht="38.25">
      <c r="A179" s="120"/>
      <c r="B179" s="133" t="s">
        <v>79</v>
      </c>
      <c r="C179" s="120">
        <v>2014</v>
      </c>
      <c r="D179" s="120">
        <v>2019</v>
      </c>
      <c r="E179" s="126" t="s">
        <v>16</v>
      </c>
      <c r="F179" s="5" t="s">
        <v>17</v>
      </c>
      <c r="G179" s="11">
        <f>H179+I179+J179+K179+L179+M179</f>
        <v>1270000</v>
      </c>
      <c r="H179" s="11">
        <f>H180+H181</f>
        <v>0</v>
      </c>
      <c r="I179" s="11">
        <f t="shared" ref="I179:M179" si="114">I180+I181</f>
        <v>0</v>
      </c>
      <c r="J179" s="20">
        <f t="shared" si="114"/>
        <v>0</v>
      </c>
      <c r="K179" s="20">
        <f t="shared" si="114"/>
        <v>0</v>
      </c>
      <c r="L179" s="11">
        <f t="shared" si="114"/>
        <v>635000</v>
      </c>
      <c r="M179" s="11">
        <f t="shared" si="114"/>
        <v>635000</v>
      </c>
      <c r="N179" s="4"/>
      <c r="O179" s="4"/>
      <c r="P179" s="4"/>
      <c r="Q179" s="4"/>
      <c r="R179" s="4"/>
      <c r="S179" s="4"/>
      <c r="T179" s="4"/>
      <c r="U179" s="4"/>
      <c r="V179" s="4"/>
    </row>
    <row r="180" spans="1:23" ht="102">
      <c r="A180" s="121"/>
      <c r="B180" s="134"/>
      <c r="C180" s="121"/>
      <c r="D180" s="121"/>
      <c r="E180" s="127"/>
      <c r="F180" s="5" t="s">
        <v>18</v>
      </c>
      <c r="G180" s="11">
        <f t="shared" ref="G180:G181" si="115">H180+I180+J180+K180+L180+M180</f>
        <v>1270000</v>
      </c>
      <c r="H180" s="11"/>
      <c r="I180" s="11"/>
      <c r="J180" s="20"/>
      <c r="K180" s="20"/>
      <c r="L180" s="11">
        <v>635000</v>
      </c>
      <c r="M180" s="11">
        <v>635000</v>
      </c>
      <c r="N180" s="4"/>
      <c r="O180" s="4"/>
      <c r="P180" s="4"/>
      <c r="Q180" s="4"/>
      <c r="R180" s="4"/>
      <c r="S180" s="4"/>
      <c r="T180" s="4"/>
      <c r="U180" s="4"/>
      <c r="V180" s="4"/>
    </row>
    <row r="181" spans="1:23" ht="63.75">
      <c r="A181" s="122"/>
      <c r="B181" s="135"/>
      <c r="C181" s="122"/>
      <c r="D181" s="122"/>
      <c r="E181" s="128"/>
      <c r="F181" s="5" t="s">
        <v>19</v>
      </c>
      <c r="G181" s="11">
        <f t="shared" si="115"/>
        <v>0</v>
      </c>
      <c r="H181" s="11"/>
      <c r="I181" s="11"/>
      <c r="J181" s="20"/>
      <c r="K181" s="20"/>
      <c r="L181" s="11"/>
      <c r="M181" s="11"/>
      <c r="N181" s="4"/>
      <c r="O181" s="4"/>
      <c r="P181" s="4"/>
      <c r="Q181" s="4"/>
      <c r="R181" s="4"/>
      <c r="S181" s="4"/>
      <c r="T181" s="4"/>
      <c r="U181" s="4"/>
      <c r="V181" s="4"/>
    </row>
    <row r="182" spans="1:23" ht="38.25">
      <c r="A182" s="120"/>
      <c r="B182" s="133" t="s">
        <v>80</v>
      </c>
      <c r="C182" s="120">
        <v>2014</v>
      </c>
      <c r="D182" s="120">
        <v>2019</v>
      </c>
      <c r="E182" s="126" t="s">
        <v>16</v>
      </c>
      <c r="F182" s="5" t="s">
        <v>17</v>
      </c>
      <c r="G182" s="11">
        <f>H182+I182+J182+K182+L182+M182</f>
        <v>1944190</v>
      </c>
      <c r="H182" s="11">
        <f>H183+H184</f>
        <v>0</v>
      </c>
      <c r="I182" s="11">
        <f t="shared" ref="I182:M182" si="116">I183+I184</f>
        <v>0</v>
      </c>
      <c r="J182" s="20">
        <f t="shared" si="116"/>
        <v>0</v>
      </c>
      <c r="K182" s="20">
        <f t="shared" si="116"/>
        <v>0</v>
      </c>
      <c r="L182" s="11">
        <f t="shared" si="116"/>
        <v>699240</v>
      </c>
      <c r="M182" s="11">
        <f t="shared" si="116"/>
        <v>1244950</v>
      </c>
      <c r="N182" s="4"/>
      <c r="O182" s="4"/>
      <c r="P182" s="4"/>
      <c r="Q182" s="4"/>
      <c r="R182" s="4"/>
      <c r="S182" s="4"/>
      <c r="T182" s="4"/>
      <c r="U182" s="4"/>
      <c r="V182" s="4"/>
    </row>
    <row r="183" spans="1:23" ht="102">
      <c r="A183" s="121"/>
      <c r="B183" s="134"/>
      <c r="C183" s="121"/>
      <c r="D183" s="121"/>
      <c r="E183" s="127"/>
      <c r="F183" s="5" t="s">
        <v>18</v>
      </c>
      <c r="G183" s="11">
        <f t="shared" ref="G183:G184" si="117">H183+I183+J183+K183+L183+M183</f>
        <v>1944190</v>
      </c>
      <c r="H183" s="11"/>
      <c r="I183" s="11"/>
      <c r="J183" s="20"/>
      <c r="K183" s="20"/>
      <c r="L183" s="11">
        <v>699240</v>
      </c>
      <c r="M183" s="11">
        <v>1244950</v>
      </c>
      <c r="N183" s="4"/>
      <c r="O183" s="4"/>
      <c r="P183" s="4"/>
      <c r="Q183" s="4"/>
      <c r="R183" s="4"/>
      <c r="S183" s="4"/>
      <c r="T183" s="4"/>
      <c r="U183" s="4"/>
      <c r="V183" s="4"/>
    </row>
    <row r="184" spans="1:23" ht="63.75">
      <c r="A184" s="122"/>
      <c r="B184" s="135"/>
      <c r="C184" s="122"/>
      <c r="D184" s="122"/>
      <c r="E184" s="128"/>
      <c r="F184" s="5" t="s">
        <v>19</v>
      </c>
      <c r="G184" s="11">
        <f t="shared" si="117"/>
        <v>0</v>
      </c>
      <c r="H184" s="11"/>
      <c r="I184" s="11"/>
      <c r="J184" s="20"/>
      <c r="K184" s="20"/>
      <c r="L184" s="11"/>
      <c r="M184" s="11"/>
      <c r="N184" s="4"/>
      <c r="O184" s="4"/>
      <c r="P184" s="4"/>
      <c r="Q184" s="4"/>
      <c r="R184" s="4"/>
      <c r="S184" s="4"/>
      <c r="T184" s="4"/>
      <c r="U184" s="4"/>
      <c r="V184" s="4"/>
    </row>
    <row r="185" spans="1:23" ht="38.25">
      <c r="A185" s="120"/>
      <c r="B185" s="133" t="s">
        <v>81</v>
      </c>
      <c r="C185" s="120">
        <v>2014</v>
      </c>
      <c r="D185" s="120">
        <v>2019</v>
      </c>
      <c r="E185" s="126" t="s">
        <v>16</v>
      </c>
      <c r="F185" s="28" t="s">
        <v>17</v>
      </c>
      <c r="G185" s="11">
        <f>G188</f>
        <v>17322755.73</v>
      </c>
      <c r="H185" s="11">
        <f t="shared" ref="H185:M185" si="118">H188</f>
        <v>3002070.06</v>
      </c>
      <c r="I185" s="11">
        <f t="shared" si="118"/>
        <v>3681018.3600000003</v>
      </c>
      <c r="J185" s="20">
        <f t="shared" si="118"/>
        <v>2841286.31</v>
      </c>
      <c r="K185" s="20">
        <f t="shared" si="118"/>
        <v>2418951</v>
      </c>
      <c r="L185" s="11">
        <f t="shared" si="118"/>
        <v>2658390</v>
      </c>
      <c r="M185" s="11">
        <f t="shared" si="118"/>
        <v>2721040</v>
      </c>
      <c r="N185" s="4"/>
      <c r="O185" s="4"/>
      <c r="P185" s="4"/>
      <c r="Q185" s="4"/>
      <c r="R185" s="4"/>
      <c r="S185" s="4"/>
      <c r="T185" s="4"/>
      <c r="U185" s="4"/>
      <c r="V185" s="4"/>
      <c r="W185" s="14"/>
    </row>
    <row r="186" spans="1:23" ht="102">
      <c r="A186" s="121"/>
      <c r="B186" s="134"/>
      <c r="C186" s="121"/>
      <c r="D186" s="121"/>
      <c r="E186" s="127"/>
      <c r="F186" s="5" t="s">
        <v>18</v>
      </c>
      <c r="G186" s="11">
        <f>G189</f>
        <v>17322755.73</v>
      </c>
      <c r="H186" s="11">
        <f t="shared" ref="H186:M186" si="119">H189</f>
        <v>3002070.06</v>
      </c>
      <c r="I186" s="11">
        <f t="shared" si="119"/>
        <v>3681018.3600000003</v>
      </c>
      <c r="J186" s="20">
        <f t="shared" si="119"/>
        <v>2841286.31</v>
      </c>
      <c r="K186" s="20">
        <f t="shared" si="119"/>
        <v>2418951</v>
      </c>
      <c r="L186" s="11">
        <f t="shared" si="119"/>
        <v>2658390</v>
      </c>
      <c r="M186" s="11">
        <f t="shared" si="119"/>
        <v>2721040</v>
      </c>
      <c r="N186" s="4"/>
      <c r="O186" s="4"/>
      <c r="P186" s="4"/>
      <c r="Q186" s="4"/>
      <c r="R186" s="4"/>
      <c r="S186" s="4"/>
      <c r="T186" s="4"/>
      <c r="U186" s="4"/>
      <c r="V186" s="4"/>
    </row>
    <row r="187" spans="1:23" ht="63.75">
      <c r="A187" s="122"/>
      <c r="B187" s="135"/>
      <c r="C187" s="122"/>
      <c r="D187" s="122"/>
      <c r="E187" s="128"/>
      <c r="F187" s="5" t="s">
        <v>19</v>
      </c>
      <c r="G187" s="11">
        <f>G190</f>
        <v>0</v>
      </c>
      <c r="H187" s="11">
        <f t="shared" ref="H187:M187" si="120">H190</f>
        <v>0</v>
      </c>
      <c r="I187" s="11">
        <f t="shared" si="120"/>
        <v>0</v>
      </c>
      <c r="J187" s="20">
        <f t="shared" si="120"/>
        <v>0</v>
      </c>
      <c r="K187" s="20">
        <f t="shared" si="120"/>
        <v>0</v>
      </c>
      <c r="L187" s="11">
        <f t="shared" si="120"/>
        <v>0</v>
      </c>
      <c r="M187" s="11">
        <f t="shared" si="120"/>
        <v>0</v>
      </c>
      <c r="N187" s="4"/>
      <c r="O187" s="4"/>
      <c r="P187" s="4"/>
      <c r="Q187" s="4"/>
      <c r="R187" s="4"/>
      <c r="S187" s="4"/>
      <c r="T187" s="4"/>
      <c r="U187" s="4"/>
      <c r="V187" s="4"/>
    </row>
    <row r="188" spans="1:23" ht="38.25">
      <c r="A188" s="120"/>
      <c r="B188" s="133" t="s">
        <v>82</v>
      </c>
      <c r="C188" s="120">
        <v>2014</v>
      </c>
      <c r="D188" s="120">
        <v>2019</v>
      </c>
      <c r="E188" s="126" t="s">
        <v>16</v>
      </c>
      <c r="F188" s="28" t="s">
        <v>17</v>
      </c>
      <c r="G188" s="11">
        <f>G191+G194+G197+G200+G206+G203</f>
        <v>17322755.73</v>
      </c>
      <c r="H188" s="11">
        <f>H191+H194+H197+H200+H206</f>
        <v>3002070.06</v>
      </c>
      <c r="I188" s="11">
        <f t="shared" ref="I188:M188" si="121">I191+I194+I197+I200+I206</f>
        <v>3681018.3600000003</v>
      </c>
      <c r="J188" s="20">
        <f>J191+J194+J197+J200+J206+J203</f>
        <v>2841286.31</v>
      </c>
      <c r="K188" s="20">
        <f>K191+K194+K197+K200+K206+K203</f>
        <v>2418951</v>
      </c>
      <c r="L188" s="11">
        <f t="shared" si="121"/>
        <v>2658390</v>
      </c>
      <c r="M188" s="11">
        <f t="shared" si="121"/>
        <v>2721040</v>
      </c>
      <c r="N188" s="4"/>
      <c r="O188" s="4"/>
      <c r="P188" s="4"/>
      <c r="Q188" s="4"/>
      <c r="R188" s="4"/>
      <c r="S188" s="4"/>
      <c r="T188" s="4"/>
      <c r="U188" s="4"/>
      <c r="V188" s="4"/>
    </row>
    <row r="189" spans="1:23" ht="102">
      <c r="A189" s="121"/>
      <c r="B189" s="134"/>
      <c r="C189" s="121"/>
      <c r="D189" s="121"/>
      <c r="E189" s="127"/>
      <c r="F189" s="5" t="s">
        <v>18</v>
      </c>
      <c r="G189" s="11">
        <f>G192+G195+G198+G201+G207+G204</f>
        <v>17322755.73</v>
      </c>
      <c r="H189" s="11">
        <f t="shared" ref="H189:M189" si="122">H192+H195+H198+H201+H207</f>
        <v>3002070.06</v>
      </c>
      <c r="I189" s="11">
        <f t="shared" si="122"/>
        <v>3681018.3600000003</v>
      </c>
      <c r="J189" s="20">
        <f>J192+J195+J198+J201+J207+J204</f>
        <v>2841286.31</v>
      </c>
      <c r="K189" s="20">
        <f>K192+K195+K198+K201+K207+K204</f>
        <v>2418951</v>
      </c>
      <c r="L189" s="11">
        <f t="shared" si="122"/>
        <v>2658390</v>
      </c>
      <c r="M189" s="11">
        <f t="shared" si="122"/>
        <v>2721040</v>
      </c>
      <c r="N189" s="4"/>
      <c r="O189" s="4"/>
      <c r="P189" s="4"/>
      <c r="Q189" s="4"/>
      <c r="R189" s="4"/>
      <c r="S189" s="4"/>
      <c r="T189" s="4"/>
      <c r="U189" s="4"/>
      <c r="V189" s="4"/>
    </row>
    <row r="190" spans="1:23" ht="63.75">
      <c r="A190" s="122"/>
      <c r="B190" s="135"/>
      <c r="C190" s="122"/>
      <c r="D190" s="122"/>
      <c r="E190" s="128"/>
      <c r="F190" s="5" t="s">
        <v>19</v>
      </c>
      <c r="G190" s="11">
        <f>G193+G196+G199+G202+G208</f>
        <v>0</v>
      </c>
      <c r="H190" s="11">
        <f t="shared" ref="H190:M190" si="123">H193+H196+H199+H202+H208</f>
        <v>0</v>
      </c>
      <c r="I190" s="11">
        <f t="shared" si="123"/>
        <v>0</v>
      </c>
      <c r="J190" s="20">
        <f t="shared" si="123"/>
        <v>0</v>
      </c>
      <c r="K190" s="20">
        <f t="shared" si="123"/>
        <v>0</v>
      </c>
      <c r="L190" s="11">
        <f t="shared" si="123"/>
        <v>0</v>
      </c>
      <c r="M190" s="11">
        <f t="shared" si="123"/>
        <v>0</v>
      </c>
      <c r="N190" s="4"/>
      <c r="O190" s="4"/>
      <c r="P190" s="4"/>
      <c r="Q190" s="4"/>
      <c r="R190" s="4"/>
      <c r="S190" s="4"/>
      <c r="T190" s="4"/>
      <c r="U190" s="4"/>
      <c r="V190" s="4"/>
    </row>
    <row r="191" spans="1:23" ht="38.25">
      <c r="A191" s="120"/>
      <c r="B191" s="133" t="s">
        <v>83</v>
      </c>
      <c r="C191" s="120">
        <v>2014</v>
      </c>
      <c r="D191" s="120">
        <v>2019</v>
      </c>
      <c r="E191" s="126" t="s">
        <v>16</v>
      </c>
      <c r="F191" s="5" t="s">
        <v>17</v>
      </c>
      <c r="G191" s="11">
        <f>H191+I191+J191+K191+L191+M191</f>
        <v>9021333.2699999996</v>
      </c>
      <c r="H191" s="11">
        <f>H192+H193</f>
        <v>1528630.1</v>
      </c>
      <c r="I191" s="11">
        <f t="shared" ref="I191:M191" si="124">I192+I193</f>
        <v>1185607.18</v>
      </c>
      <c r="J191" s="20">
        <f t="shared" si="124"/>
        <v>1550145.99</v>
      </c>
      <c r="K191" s="20">
        <f t="shared" si="124"/>
        <v>1683750</v>
      </c>
      <c r="L191" s="11">
        <f t="shared" si="124"/>
        <v>1516850</v>
      </c>
      <c r="M191" s="11">
        <f t="shared" si="124"/>
        <v>1556350</v>
      </c>
      <c r="N191" s="4"/>
      <c r="O191" s="4"/>
      <c r="P191" s="4"/>
      <c r="Q191" s="4"/>
      <c r="R191" s="4"/>
      <c r="S191" s="4"/>
      <c r="T191" s="4"/>
      <c r="U191" s="4"/>
      <c r="V191" s="4"/>
      <c r="W191" s="14"/>
    </row>
    <row r="192" spans="1:23" ht="102">
      <c r="A192" s="121"/>
      <c r="B192" s="134"/>
      <c r="C192" s="121"/>
      <c r="D192" s="121"/>
      <c r="E192" s="127"/>
      <c r="F192" s="5" t="s">
        <v>18</v>
      </c>
      <c r="G192" s="11">
        <f t="shared" ref="G192:G193" si="125">H192+I192+J192+K192+L192+M192</f>
        <v>9021333.2699999996</v>
      </c>
      <c r="H192" s="11">
        <v>1528630.1</v>
      </c>
      <c r="I192" s="11">
        <v>1185607.18</v>
      </c>
      <c r="J192" s="20">
        <v>1550145.99</v>
      </c>
      <c r="K192" s="20">
        <v>1683750</v>
      </c>
      <c r="L192" s="11">
        <v>1516850</v>
      </c>
      <c r="M192" s="11">
        <v>1556350</v>
      </c>
      <c r="N192" s="4"/>
      <c r="O192" s="4"/>
      <c r="P192" s="4"/>
      <c r="Q192" s="4"/>
      <c r="R192" s="4"/>
      <c r="S192" s="4"/>
      <c r="T192" s="4"/>
      <c r="U192" s="4"/>
      <c r="V192" s="4"/>
    </row>
    <row r="193" spans="1:23" ht="63.75">
      <c r="A193" s="122"/>
      <c r="B193" s="135"/>
      <c r="C193" s="122"/>
      <c r="D193" s="122"/>
      <c r="E193" s="128"/>
      <c r="F193" s="5" t="s">
        <v>19</v>
      </c>
      <c r="G193" s="11">
        <f t="shared" si="125"/>
        <v>0</v>
      </c>
      <c r="H193" s="11"/>
      <c r="I193" s="11"/>
      <c r="J193" s="20"/>
      <c r="K193" s="20"/>
      <c r="L193" s="11"/>
      <c r="M193" s="11"/>
      <c r="N193" s="4"/>
      <c r="O193" s="4"/>
      <c r="P193" s="4"/>
      <c r="Q193" s="4"/>
      <c r="R193" s="4"/>
      <c r="S193" s="4"/>
      <c r="T193" s="4"/>
      <c r="U193" s="4"/>
      <c r="V193" s="4"/>
    </row>
    <row r="194" spans="1:23" ht="38.25">
      <c r="A194" s="120"/>
      <c r="B194" s="133" t="s">
        <v>84</v>
      </c>
      <c r="C194" s="120">
        <v>2014</v>
      </c>
      <c r="D194" s="120">
        <v>2019</v>
      </c>
      <c r="E194" s="126" t="s">
        <v>16</v>
      </c>
      <c r="F194" s="5" t="s">
        <v>17</v>
      </c>
      <c r="G194" s="11">
        <f>H194+I194+J194+K194+L194+M194</f>
        <v>501886</v>
      </c>
      <c r="H194" s="11">
        <f>H195+H196</f>
        <v>20000</v>
      </c>
      <c r="I194" s="11">
        <f t="shared" ref="I194:M194" si="126">I195+I196</f>
        <v>99093</v>
      </c>
      <c r="J194" s="20">
        <f t="shared" si="126"/>
        <v>39093</v>
      </c>
      <c r="K194" s="20">
        <f t="shared" si="126"/>
        <v>49000</v>
      </c>
      <c r="L194" s="11">
        <f t="shared" si="126"/>
        <v>146200</v>
      </c>
      <c r="M194" s="11">
        <f t="shared" si="126"/>
        <v>148500</v>
      </c>
      <c r="N194" s="4"/>
      <c r="O194" s="4"/>
      <c r="P194" s="4"/>
      <c r="Q194" s="4"/>
      <c r="R194" s="4"/>
      <c r="S194" s="4"/>
      <c r="T194" s="4"/>
      <c r="U194" s="4"/>
      <c r="V194" s="4"/>
      <c r="W194" s="14"/>
    </row>
    <row r="195" spans="1:23" ht="102">
      <c r="A195" s="121"/>
      <c r="B195" s="134"/>
      <c r="C195" s="121"/>
      <c r="D195" s="121"/>
      <c r="E195" s="127"/>
      <c r="F195" s="5" t="s">
        <v>18</v>
      </c>
      <c r="G195" s="11">
        <f t="shared" ref="G195:G196" si="127">H195+I195+J195+K195+L195+M195</f>
        <v>501886</v>
      </c>
      <c r="H195" s="11">
        <v>20000</v>
      </c>
      <c r="I195" s="11">
        <v>99093</v>
      </c>
      <c r="J195" s="20">
        <v>39093</v>
      </c>
      <c r="K195" s="20">
        <v>49000</v>
      </c>
      <c r="L195" s="11">
        <v>146200</v>
      </c>
      <c r="M195" s="11">
        <v>148500</v>
      </c>
      <c r="N195" s="4"/>
      <c r="O195" s="4"/>
      <c r="P195" s="4"/>
      <c r="Q195" s="4"/>
      <c r="R195" s="4"/>
      <c r="S195" s="4"/>
      <c r="T195" s="4"/>
      <c r="U195" s="4"/>
      <c r="V195" s="4"/>
    </row>
    <row r="196" spans="1:23" ht="63.75">
      <c r="A196" s="122"/>
      <c r="B196" s="135"/>
      <c r="C196" s="122"/>
      <c r="D196" s="122"/>
      <c r="E196" s="128"/>
      <c r="F196" s="5" t="s">
        <v>19</v>
      </c>
      <c r="G196" s="11">
        <f t="shared" si="127"/>
        <v>0</v>
      </c>
      <c r="H196" s="11"/>
      <c r="I196" s="11"/>
      <c r="J196" s="20"/>
      <c r="K196" s="20"/>
      <c r="L196" s="11"/>
      <c r="M196" s="11"/>
      <c r="N196" s="4"/>
      <c r="O196" s="4"/>
      <c r="P196" s="4"/>
      <c r="Q196" s="4"/>
      <c r="R196" s="4"/>
      <c r="S196" s="4"/>
      <c r="T196" s="4"/>
      <c r="U196" s="4"/>
      <c r="V196" s="4"/>
    </row>
    <row r="197" spans="1:23" ht="38.25">
      <c r="A197" s="120"/>
      <c r="B197" s="133" t="s">
        <v>85</v>
      </c>
      <c r="C197" s="120">
        <v>2014</v>
      </c>
      <c r="D197" s="120">
        <v>2019</v>
      </c>
      <c r="E197" s="126" t="s">
        <v>16</v>
      </c>
      <c r="F197" s="5" t="s">
        <v>17</v>
      </c>
      <c r="G197" s="11">
        <f>H197+I197+J197+K197+L197+M197</f>
        <v>249338.74</v>
      </c>
      <c r="H197" s="11">
        <f>H198+H199</f>
        <v>33738.74</v>
      </c>
      <c r="I197" s="11">
        <f t="shared" ref="I197:M197" si="128">I198+I199</f>
        <v>17200</v>
      </c>
      <c r="J197" s="20">
        <f t="shared" si="128"/>
        <v>29200</v>
      </c>
      <c r="K197" s="20">
        <f t="shared" si="128"/>
        <v>60000</v>
      </c>
      <c r="L197" s="11">
        <f t="shared" si="128"/>
        <v>53800</v>
      </c>
      <c r="M197" s="11">
        <f t="shared" si="128"/>
        <v>55400</v>
      </c>
      <c r="N197" s="4"/>
      <c r="O197" s="4"/>
      <c r="P197" s="4"/>
      <c r="Q197" s="4"/>
      <c r="R197" s="4"/>
      <c r="S197" s="4"/>
      <c r="T197" s="4"/>
      <c r="U197" s="4"/>
      <c r="V197" s="4"/>
      <c r="W197" s="14"/>
    </row>
    <row r="198" spans="1:23" ht="102">
      <c r="A198" s="121"/>
      <c r="B198" s="134"/>
      <c r="C198" s="121"/>
      <c r="D198" s="121"/>
      <c r="E198" s="127"/>
      <c r="F198" s="5" t="s">
        <v>18</v>
      </c>
      <c r="G198" s="11">
        <f t="shared" ref="G198:G199" si="129">H198+I198+J198+K198+L198+M198</f>
        <v>249338.74</v>
      </c>
      <c r="H198" s="11">
        <v>33738.74</v>
      </c>
      <c r="I198" s="11">
        <v>17200</v>
      </c>
      <c r="J198" s="20">
        <v>29200</v>
      </c>
      <c r="K198" s="20">
        <v>60000</v>
      </c>
      <c r="L198" s="11">
        <v>53800</v>
      </c>
      <c r="M198" s="11">
        <v>55400</v>
      </c>
      <c r="N198" s="4"/>
      <c r="O198" s="4"/>
      <c r="P198" s="4"/>
      <c r="Q198" s="4"/>
      <c r="R198" s="4"/>
      <c r="S198" s="4"/>
      <c r="T198" s="4"/>
      <c r="U198" s="4"/>
      <c r="V198" s="4"/>
    </row>
    <row r="199" spans="1:23" ht="63.75">
      <c r="A199" s="122"/>
      <c r="B199" s="135"/>
      <c r="C199" s="122"/>
      <c r="D199" s="122"/>
      <c r="E199" s="128"/>
      <c r="F199" s="5" t="s">
        <v>19</v>
      </c>
      <c r="G199" s="11">
        <f t="shared" si="129"/>
        <v>0</v>
      </c>
      <c r="H199" s="11"/>
      <c r="I199" s="11"/>
      <c r="J199" s="20"/>
      <c r="K199" s="20"/>
      <c r="L199" s="11"/>
      <c r="M199" s="11"/>
      <c r="N199" s="4"/>
      <c r="O199" s="4"/>
      <c r="P199" s="4"/>
      <c r="Q199" s="4"/>
      <c r="R199" s="4"/>
      <c r="S199" s="4"/>
      <c r="T199" s="4"/>
      <c r="U199" s="4"/>
      <c r="V199" s="4"/>
    </row>
    <row r="200" spans="1:23" ht="38.25">
      <c r="A200" s="120"/>
      <c r="B200" s="133" t="s">
        <v>86</v>
      </c>
      <c r="C200" s="120">
        <v>2014</v>
      </c>
      <c r="D200" s="120">
        <v>2014</v>
      </c>
      <c r="E200" s="126" t="s">
        <v>16</v>
      </c>
      <c r="F200" s="5" t="s">
        <v>17</v>
      </c>
      <c r="G200" s="11">
        <f>H200+I200+J200+L200+M200+K200</f>
        <v>6005005.8900000006</v>
      </c>
      <c r="H200" s="11">
        <f>H201+H202</f>
        <v>1359601.22</v>
      </c>
      <c r="I200" s="11">
        <f t="shared" ref="I200:M200" si="130">I201+I202</f>
        <v>2379118.1800000002</v>
      </c>
      <c r="J200" s="20">
        <f t="shared" si="130"/>
        <v>318455.49</v>
      </c>
      <c r="K200" s="20">
        <f t="shared" si="130"/>
        <v>45501</v>
      </c>
      <c r="L200" s="11">
        <f t="shared" si="130"/>
        <v>941540</v>
      </c>
      <c r="M200" s="11">
        <f t="shared" si="130"/>
        <v>960790</v>
      </c>
      <c r="N200" s="4"/>
      <c r="O200" s="4"/>
      <c r="P200" s="4"/>
      <c r="Q200" s="4"/>
      <c r="R200" s="4"/>
      <c r="S200" s="4"/>
      <c r="T200" s="4"/>
      <c r="U200" s="4"/>
      <c r="V200" s="4"/>
      <c r="W200" s="14"/>
    </row>
    <row r="201" spans="1:23" ht="102">
      <c r="A201" s="121"/>
      <c r="B201" s="134"/>
      <c r="C201" s="121"/>
      <c r="D201" s="121"/>
      <c r="E201" s="127"/>
      <c r="F201" s="5" t="s">
        <v>18</v>
      </c>
      <c r="G201" s="11">
        <f>H201+I201+J201+L201+M201+K201</f>
        <v>6005005.8900000006</v>
      </c>
      <c r="H201" s="11">
        <v>1359601.22</v>
      </c>
      <c r="I201" s="11">
        <v>2379118.1800000002</v>
      </c>
      <c r="J201" s="20">
        <v>318455.49</v>
      </c>
      <c r="K201" s="20">
        <v>45501</v>
      </c>
      <c r="L201" s="11">
        <v>941540</v>
      </c>
      <c r="M201" s="11">
        <v>960790</v>
      </c>
      <c r="N201" s="4"/>
      <c r="O201" s="4"/>
      <c r="P201" s="4"/>
      <c r="Q201" s="4"/>
      <c r="R201" s="4"/>
      <c r="S201" s="4"/>
      <c r="T201" s="4"/>
      <c r="U201" s="4"/>
      <c r="V201" s="4"/>
    </row>
    <row r="202" spans="1:23" ht="63.75">
      <c r="A202" s="122"/>
      <c r="B202" s="135"/>
      <c r="C202" s="122"/>
      <c r="D202" s="122"/>
      <c r="E202" s="128"/>
      <c r="F202" s="5" t="s">
        <v>19</v>
      </c>
      <c r="G202" s="11">
        <f t="shared" ref="G202" si="131">H202+I202+J202+L202+M202</f>
        <v>0</v>
      </c>
      <c r="H202" s="11"/>
      <c r="I202" s="11"/>
      <c r="J202" s="20">
        <v>0</v>
      </c>
      <c r="K202" s="20"/>
      <c r="L202" s="11"/>
      <c r="M202" s="11"/>
      <c r="N202" s="4"/>
      <c r="O202" s="4"/>
      <c r="P202" s="4"/>
      <c r="Q202" s="4"/>
      <c r="R202" s="4"/>
      <c r="S202" s="4"/>
      <c r="T202" s="4"/>
      <c r="U202" s="4"/>
      <c r="V202" s="4"/>
    </row>
    <row r="203" spans="1:23" ht="63.75">
      <c r="A203" s="25"/>
      <c r="B203" s="35" t="s">
        <v>104</v>
      </c>
      <c r="C203" s="25"/>
      <c r="D203" s="25"/>
      <c r="E203" s="26" t="s">
        <v>16</v>
      </c>
      <c r="F203" s="5" t="s">
        <v>17</v>
      </c>
      <c r="G203" s="11">
        <f>H203+I203+J203+K203+L203+M203</f>
        <v>1485091.83</v>
      </c>
      <c r="H203" s="11"/>
      <c r="I203" s="11"/>
      <c r="J203" s="23">
        <f>J204+J205</f>
        <v>904391.83</v>
      </c>
      <c r="K203" s="23">
        <f>K204+K205</f>
        <v>580700</v>
      </c>
      <c r="L203" s="11"/>
      <c r="M203" s="11"/>
      <c r="N203" s="4"/>
      <c r="O203" s="4"/>
      <c r="P203" s="4"/>
      <c r="Q203" s="4"/>
      <c r="R203" s="4"/>
      <c r="S203" s="4"/>
      <c r="T203" s="4"/>
      <c r="U203" s="4"/>
      <c r="V203" s="4"/>
    </row>
    <row r="204" spans="1:23" ht="102">
      <c r="A204" s="25"/>
      <c r="B204" s="27"/>
      <c r="C204" s="25"/>
      <c r="D204" s="25"/>
      <c r="E204" s="26"/>
      <c r="F204" s="5" t="s">
        <v>18</v>
      </c>
      <c r="G204" s="11">
        <f>H204+I204+J204+K204+L204+M204</f>
        <v>1485091.83</v>
      </c>
      <c r="H204" s="11"/>
      <c r="I204" s="11"/>
      <c r="J204" s="20">
        <v>904391.83</v>
      </c>
      <c r="K204" s="20">
        <v>580700</v>
      </c>
      <c r="L204" s="11"/>
      <c r="M204" s="11"/>
      <c r="N204" s="4"/>
      <c r="O204" s="4"/>
      <c r="P204" s="4"/>
      <c r="Q204" s="4"/>
      <c r="R204" s="4"/>
      <c r="S204" s="4"/>
      <c r="T204" s="4"/>
      <c r="U204" s="4"/>
      <c r="V204" s="4"/>
    </row>
    <row r="205" spans="1:23" ht="63.75">
      <c r="A205" s="25"/>
      <c r="B205" s="27"/>
      <c r="C205" s="25">
        <v>2014</v>
      </c>
      <c r="D205" s="25">
        <v>2014</v>
      </c>
      <c r="E205" s="26"/>
      <c r="F205" s="5" t="s">
        <v>19</v>
      </c>
      <c r="G205" s="11"/>
      <c r="H205" s="11"/>
      <c r="I205" s="11"/>
      <c r="J205" s="20"/>
      <c r="K205" s="20"/>
      <c r="L205" s="11"/>
      <c r="M205" s="11"/>
      <c r="N205" s="4"/>
      <c r="O205" s="4"/>
      <c r="P205" s="4"/>
      <c r="Q205" s="4"/>
      <c r="R205" s="4"/>
      <c r="S205" s="4"/>
      <c r="T205" s="4"/>
      <c r="U205" s="4"/>
      <c r="V205" s="4"/>
    </row>
    <row r="206" spans="1:23" ht="38.25">
      <c r="A206" s="120"/>
      <c r="B206" s="133" t="s">
        <v>87</v>
      </c>
      <c r="C206" s="120">
        <v>2014</v>
      </c>
      <c r="D206" s="120">
        <v>2019</v>
      </c>
      <c r="E206" s="126" t="s">
        <v>16</v>
      </c>
      <c r="F206" s="5" t="s">
        <v>17</v>
      </c>
      <c r="G206" s="11">
        <f>H206+I206+J206+K206+L206+M206</f>
        <v>60100</v>
      </c>
      <c r="H206" s="11">
        <f>H207+H208</f>
        <v>60100</v>
      </c>
      <c r="I206" s="11">
        <f t="shared" ref="I206:M206" si="132">I207+I208</f>
        <v>0</v>
      </c>
      <c r="J206" s="20">
        <f t="shared" si="132"/>
        <v>0</v>
      </c>
      <c r="K206" s="20">
        <f t="shared" si="132"/>
        <v>0</v>
      </c>
      <c r="L206" s="11">
        <f t="shared" si="132"/>
        <v>0</v>
      </c>
      <c r="M206" s="11">
        <f t="shared" si="132"/>
        <v>0</v>
      </c>
      <c r="N206" s="4"/>
      <c r="O206" s="4"/>
      <c r="P206" s="4"/>
      <c r="Q206" s="4"/>
      <c r="R206" s="4"/>
      <c r="S206" s="4"/>
      <c r="T206" s="4"/>
      <c r="U206" s="4"/>
      <c r="V206" s="4"/>
    </row>
    <row r="207" spans="1:23" ht="102">
      <c r="A207" s="121"/>
      <c r="B207" s="134"/>
      <c r="C207" s="121"/>
      <c r="D207" s="121"/>
      <c r="E207" s="127"/>
      <c r="F207" s="5" t="s">
        <v>18</v>
      </c>
      <c r="G207" s="11">
        <f t="shared" ref="G207:G208" si="133">H207+I207+J207+K207+L207+M207</f>
        <v>60100</v>
      </c>
      <c r="H207" s="11">
        <v>60100</v>
      </c>
      <c r="I207" s="11"/>
      <c r="J207" s="20"/>
      <c r="K207" s="20"/>
      <c r="L207" s="11"/>
      <c r="M207" s="11"/>
      <c r="N207" s="4"/>
      <c r="O207" s="4"/>
      <c r="P207" s="4"/>
      <c r="Q207" s="4"/>
      <c r="R207" s="4"/>
      <c r="S207" s="4"/>
      <c r="T207" s="4"/>
      <c r="U207" s="4"/>
      <c r="V207" s="4"/>
    </row>
    <row r="208" spans="1:23" ht="63.75">
      <c r="A208" s="122"/>
      <c r="B208" s="135"/>
      <c r="C208" s="122"/>
      <c r="D208" s="122"/>
      <c r="E208" s="128"/>
      <c r="F208" s="5" t="s">
        <v>19</v>
      </c>
      <c r="G208" s="11">
        <f t="shared" si="133"/>
        <v>0</v>
      </c>
      <c r="H208" s="11"/>
      <c r="I208" s="11"/>
      <c r="J208" s="20"/>
      <c r="K208" s="20"/>
      <c r="L208" s="11"/>
      <c r="M208" s="11"/>
      <c r="N208" s="4"/>
      <c r="O208" s="4"/>
      <c r="P208" s="4"/>
      <c r="Q208" s="4"/>
      <c r="R208" s="4"/>
      <c r="S208" s="4"/>
      <c r="T208" s="4"/>
      <c r="U208" s="4"/>
      <c r="V208" s="4"/>
    </row>
    <row r="209" spans="1:23" s="22" customFormat="1" ht="38.25">
      <c r="A209" s="108"/>
      <c r="B209" s="100" t="s">
        <v>22</v>
      </c>
      <c r="C209" s="108">
        <v>2014</v>
      </c>
      <c r="D209" s="108">
        <v>2019</v>
      </c>
      <c r="E209" s="111" t="s">
        <v>16</v>
      </c>
      <c r="F209" s="28" t="s">
        <v>17</v>
      </c>
      <c r="G209" s="20">
        <f t="shared" ref="G209:M210" si="134">G73+G109+G121+G137+G185</f>
        <v>108330484.56000002</v>
      </c>
      <c r="H209" s="20">
        <f t="shared" si="134"/>
        <v>32454880.419999998</v>
      </c>
      <c r="I209" s="20">
        <f t="shared" si="134"/>
        <v>29879839.270000003</v>
      </c>
      <c r="J209" s="20">
        <f t="shared" si="134"/>
        <v>23882231.82</v>
      </c>
      <c r="K209" s="77">
        <f t="shared" si="134"/>
        <v>10909953.050000001</v>
      </c>
      <c r="L209" s="20">
        <f t="shared" si="134"/>
        <v>5617020</v>
      </c>
      <c r="M209" s="20">
        <f t="shared" si="134"/>
        <v>5586560</v>
      </c>
      <c r="N209" s="19" t="s">
        <v>15</v>
      </c>
      <c r="O209" s="19" t="s">
        <v>15</v>
      </c>
      <c r="P209" s="19" t="s">
        <v>15</v>
      </c>
      <c r="Q209" s="19" t="s">
        <v>15</v>
      </c>
      <c r="R209" s="19" t="s">
        <v>15</v>
      </c>
      <c r="S209" s="19" t="s">
        <v>15</v>
      </c>
      <c r="T209" s="19" t="s">
        <v>15</v>
      </c>
      <c r="U209" s="19" t="s">
        <v>15</v>
      </c>
      <c r="V209" s="19" t="s">
        <v>15</v>
      </c>
      <c r="W209" s="29"/>
    </row>
    <row r="210" spans="1:23" s="22" customFormat="1" ht="102">
      <c r="A210" s="109"/>
      <c r="B210" s="101"/>
      <c r="C210" s="109"/>
      <c r="D210" s="109"/>
      <c r="E210" s="112"/>
      <c r="F210" s="28" t="s">
        <v>18</v>
      </c>
      <c r="G210" s="20">
        <f t="shared" si="134"/>
        <v>38098156.5</v>
      </c>
      <c r="H210" s="20">
        <f t="shared" si="134"/>
        <v>6693619.1899999995</v>
      </c>
      <c r="I210" s="20">
        <f t="shared" si="134"/>
        <v>7815585.4800000004</v>
      </c>
      <c r="J210" s="20">
        <f t="shared" si="134"/>
        <v>8437833.5199999996</v>
      </c>
      <c r="K210" s="77">
        <f t="shared" si="134"/>
        <v>3947538.31</v>
      </c>
      <c r="L210" s="20">
        <f t="shared" si="134"/>
        <v>5617020</v>
      </c>
      <c r="M210" s="20">
        <f t="shared" si="134"/>
        <v>5586560</v>
      </c>
      <c r="N210" s="19" t="s">
        <v>15</v>
      </c>
      <c r="O210" s="19" t="s">
        <v>15</v>
      </c>
      <c r="P210" s="19" t="s">
        <v>15</v>
      </c>
      <c r="Q210" s="19" t="s">
        <v>15</v>
      </c>
      <c r="R210" s="19" t="s">
        <v>15</v>
      </c>
      <c r="S210" s="19" t="s">
        <v>15</v>
      </c>
      <c r="T210" s="19" t="s">
        <v>15</v>
      </c>
      <c r="U210" s="19" t="s">
        <v>15</v>
      </c>
      <c r="V210" s="19" t="s">
        <v>15</v>
      </c>
    </row>
    <row r="211" spans="1:23" s="22" customFormat="1" ht="123.75" customHeight="1">
      <c r="A211" s="109"/>
      <c r="B211" s="101"/>
      <c r="C211" s="109"/>
      <c r="D211" s="109"/>
      <c r="E211" s="112"/>
      <c r="F211" s="28" t="s">
        <v>102</v>
      </c>
      <c r="G211" s="20">
        <f>G133</f>
        <v>6909247.5700000003</v>
      </c>
      <c r="H211" s="20"/>
      <c r="I211" s="20"/>
      <c r="J211" s="20">
        <f>J133</f>
        <v>3554837.82</v>
      </c>
      <c r="K211" s="77">
        <f>K133</f>
        <v>3354409.75</v>
      </c>
      <c r="L211" s="20"/>
      <c r="M211" s="20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3" s="22" customFormat="1" ht="63.75">
      <c r="A212" s="110"/>
      <c r="B212" s="102"/>
      <c r="C212" s="110"/>
      <c r="D212" s="110"/>
      <c r="E212" s="113"/>
      <c r="F212" s="28" t="s">
        <v>101</v>
      </c>
      <c r="G212" s="20">
        <f>G75+G111+G123+G139+G187-G211</f>
        <v>63323080.490000002</v>
      </c>
      <c r="H212" s="20">
        <f>H75+H111+H123+H139+H187</f>
        <v>25761261.23</v>
      </c>
      <c r="I212" s="20">
        <f>I75+I111+I123+I139+I187</f>
        <v>22064253.789999999</v>
      </c>
      <c r="J212" s="20">
        <f>J75+J111+J123+J139+J187-J211</f>
        <v>11889560.479999999</v>
      </c>
      <c r="K212" s="77">
        <v>3608004.99</v>
      </c>
      <c r="L212" s="20">
        <f>L75+L111+L123+L139+L187</f>
        <v>0</v>
      </c>
      <c r="M212" s="20">
        <f>M75+M111+M123+M139+M187</f>
        <v>0</v>
      </c>
      <c r="N212" s="19" t="s">
        <v>15</v>
      </c>
      <c r="O212" s="19" t="s">
        <v>15</v>
      </c>
      <c r="P212" s="19" t="s">
        <v>15</v>
      </c>
      <c r="Q212" s="19" t="s">
        <v>15</v>
      </c>
      <c r="R212" s="19" t="s">
        <v>15</v>
      </c>
      <c r="S212" s="19" t="s">
        <v>15</v>
      </c>
      <c r="T212" s="19" t="s">
        <v>15</v>
      </c>
      <c r="U212" s="19" t="s">
        <v>15</v>
      </c>
      <c r="V212" s="19" t="s">
        <v>15</v>
      </c>
    </row>
    <row r="213" spans="1:23" ht="77.25" customHeight="1">
      <c r="A213" s="129" t="s">
        <v>89</v>
      </c>
      <c r="B213" s="130"/>
      <c r="C213" s="3" t="s">
        <v>15</v>
      </c>
      <c r="D213" s="3" t="s">
        <v>15</v>
      </c>
      <c r="E213" s="12" t="s">
        <v>15</v>
      </c>
      <c r="F213" s="13" t="s">
        <v>15</v>
      </c>
      <c r="G213" s="11" t="s">
        <v>15</v>
      </c>
      <c r="H213" s="11" t="s">
        <v>15</v>
      </c>
      <c r="I213" s="11" t="s">
        <v>15</v>
      </c>
      <c r="J213" s="20" t="s">
        <v>15</v>
      </c>
      <c r="K213" s="20" t="s">
        <v>15</v>
      </c>
      <c r="L213" s="11" t="s">
        <v>15</v>
      </c>
      <c r="M213" s="11" t="s">
        <v>15</v>
      </c>
      <c r="N213" s="4" t="s">
        <v>15</v>
      </c>
      <c r="O213" s="4" t="s">
        <v>15</v>
      </c>
      <c r="P213" s="4" t="s">
        <v>15</v>
      </c>
      <c r="Q213" s="4" t="s">
        <v>15</v>
      </c>
      <c r="R213" s="4" t="s">
        <v>15</v>
      </c>
      <c r="S213" s="4" t="s">
        <v>15</v>
      </c>
      <c r="T213" s="4" t="s">
        <v>15</v>
      </c>
      <c r="U213" s="4" t="s">
        <v>15</v>
      </c>
      <c r="V213" s="4" t="s">
        <v>15</v>
      </c>
    </row>
    <row r="214" spans="1:23" ht="105" customHeight="1">
      <c r="A214" s="131" t="s">
        <v>90</v>
      </c>
      <c r="B214" s="132"/>
      <c r="C214" s="3" t="s">
        <v>15</v>
      </c>
      <c r="D214" s="3" t="s">
        <v>15</v>
      </c>
      <c r="E214" s="12" t="s">
        <v>15</v>
      </c>
      <c r="F214" s="13" t="s">
        <v>15</v>
      </c>
      <c r="G214" s="11" t="s">
        <v>15</v>
      </c>
      <c r="H214" s="11" t="s">
        <v>15</v>
      </c>
      <c r="I214" s="11" t="s">
        <v>15</v>
      </c>
      <c r="J214" s="20" t="s">
        <v>15</v>
      </c>
      <c r="K214" s="20" t="s">
        <v>15</v>
      </c>
      <c r="L214" s="11" t="s">
        <v>15</v>
      </c>
      <c r="M214" s="11" t="s">
        <v>15</v>
      </c>
      <c r="N214" s="4" t="s">
        <v>15</v>
      </c>
      <c r="O214" s="4" t="s">
        <v>15</v>
      </c>
      <c r="P214" s="4" t="s">
        <v>15</v>
      </c>
      <c r="Q214" s="4" t="s">
        <v>15</v>
      </c>
      <c r="R214" s="4" t="s">
        <v>15</v>
      </c>
      <c r="S214" s="4" t="s">
        <v>15</v>
      </c>
      <c r="T214" s="4" t="s">
        <v>15</v>
      </c>
      <c r="U214" s="4" t="s">
        <v>15</v>
      </c>
      <c r="V214" s="4" t="s">
        <v>15</v>
      </c>
    </row>
    <row r="215" spans="1:23" ht="38.25">
      <c r="A215" s="120"/>
      <c r="B215" s="123" t="s">
        <v>91</v>
      </c>
      <c r="C215" s="120">
        <v>2014</v>
      </c>
      <c r="D215" s="120">
        <v>2019</v>
      </c>
      <c r="E215" s="126" t="s">
        <v>16</v>
      </c>
      <c r="F215" s="5" t="s">
        <v>17</v>
      </c>
      <c r="G215" s="11">
        <f t="shared" ref="G215:G220" si="135">G218</f>
        <v>432599.6</v>
      </c>
      <c r="H215" s="11">
        <f t="shared" ref="H215:M215" si="136">H218</f>
        <v>152780</v>
      </c>
      <c r="I215" s="11">
        <f t="shared" si="136"/>
        <v>104000.8</v>
      </c>
      <c r="J215" s="20">
        <f t="shared" si="136"/>
        <v>163963.79999999999</v>
      </c>
      <c r="K215" s="20">
        <f t="shared" si="136"/>
        <v>11855</v>
      </c>
      <c r="L215" s="11">
        <f t="shared" si="136"/>
        <v>0</v>
      </c>
      <c r="M215" s="11">
        <f t="shared" si="136"/>
        <v>0</v>
      </c>
      <c r="N215" s="4"/>
      <c r="O215" s="4"/>
      <c r="P215" s="4"/>
      <c r="Q215" s="4"/>
      <c r="R215" s="4"/>
      <c r="S215" s="4"/>
      <c r="T215" s="4"/>
      <c r="U215" s="4"/>
      <c r="V215" s="4"/>
      <c r="W215" s="14"/>
    </row>
    <row r="216" spans="1:23" ht="102">
      <c r="A216" s="121"/>
      <c r="B216" s="124"/>
      <c r="C216" s="121"/>
      <c r="D216" s="121"/>
      <c r="E216" s="127"/>
      <c r="F216" s="5" t="s">
        <v>18</v>
      </c>
      <c r="G216" s="11">
        <f t="shared" si="135"/>
        <v>432599.6</v>
      </c>
      <c r="H216" s="11">
        <f t="shared" ref="H216:M216" si="137">H219</f>
        <v>152780</v>
      </c>
      <c r="I216" s="11">
        <f t="shared" si="137"/>
        <v>104000.8</v>
      </c>
      <c r="J216" s="20">
        <f t="shared" si="137"/>
        <v>163963.79999999999</v>
      </c>
      <c r="K216" s="20">
        <f t="shared" si="137"/>
        <v>11855</v>
      </c>
      <c r="L216" s="11">
        <f t="shared" si="137"/>
        <v>0</v>
      </c>
      <c r="M216" s="11">
        <f t="shared" si="137"/>
        <v>0</v>
      </c>
      <c r="N216" s="4"/>
      <c r="O216" s="4"/>
      <c r="P216" s="4"/>
      <c r="Q216" s="4"/>
      <c r="R216" s="4"/>
      <c r="S216" s="4"/>
      <c r="T216" s="4"/>
      <c r="U216" s="4"/>
      <c r="V216" s="4"/>
    </row>
    <row r="217" spans="1:23" ht="63.75">
      <c r="A217" s="122"/>
      <c r="B217" s="125"/>
      <c r="C217" s="122"/>
      <c r="D217" s="122"/>
      <c r="E217" s="128"/>
      <c r="F217" s="5" t="s">
        <v>19</v>
      </c>
      <c r="G217" s="11">
        <f t="shared" si="135"/>
        <v>0</v>
      </c>
      <c r="H217" s="11">
        <f t="shared" ref="H217:M217" si="138">H220</f>
        <v>0</v>
      </c>
      <c r="I217" s="11">
        <f t="shared" si="138"/>
        <v>0</v>
      </c>
      <c r="J217" s="20">
        <f t="shared" si="138"/>
        <v>0</v>
      </c>
      <c r="K217" s="20">
        <f t="shared" si="138"/>
        <v>0</v>
      </c>
      <c r="L217" s="11">
        <f t="shared" si="138"/>
        <v>0</v>
      </c>
      <c r="M217" s="11">
        <f t="shared" si="138"/>
        <v>0</v>
      </c>
      <c r="N217" s="4"/>
      <c r="O217" s="4"/>
      <c r="P217" s="4"/>
      <c r="Q217" s="4"/>
      <c r="R217" s="4"/>
      <c r="S217" s="4"/>
      <c r="T217" s="4"/>
      <c r="U217" s="4"/>
      <c r="V217" s="4"/>
    </row>
    <row r="218" spans="1:23" ht="38.25">
      <c r="A218" s="120"/>
      <c r="B218" s="123" t="s">
        <v>92</v>
      </c>
      <c r="C218" s="120">
        <v>2014</v>
      </c>
      <c r="D218" s="120">
        <v>2019</v>
      </c>
      <c r="E218" s="126" t="s">
        <v>16</v>
      </c>
      <c r="F218" s="5" t="s">
        <v>17</v>
      </c>
      <c r="G218" s="11">
        <f t="shared" si="135"/>
        <v>432599.6</v>
      </c>
      <c r="H218" s="11">
        <f t="shared" ref="H218:M218" si="139">H221</f>
        <v>152780</v>
      </c>
      <c r="I218" s="11">
        <f t="shared" si="139"/>
        <v>104000.8</v>
      </c>
      <c r="J218" s="20">
        <f t="shared" si="139"/>
        <v>163963.79999999999</v>
      </c>
      <c r="K218" s="20">
        <f t="shared" si="139"/>
        <v>11855</v>
      </c>
      <c r="L218" s="11">
        <f t="shared" si="139"/>
        <v>0</v>
      </c>
      <c r="M218" s="11">
        <f t="shared" si="139"/>
        <v>0</v>
      </c>
      <c r="N218" s="4"/>
      <c r="O218" s="4"/>
      <c r="P218" s="4"/>
      <c r="Q218" s="4"/>
      <c r="R218" s="4"/>
      <c r="S218" s="4"/>
      <c r="T218" s="4"/>
      <c r="U218" s="4"/>
      <c r="V218" s="4"/>
    </row>
    <row r="219" spans="1:23" ht="102">
      <c r="A219" s="121"/>
      <c r="B219" s="124"/>
      <c r="C219" s="121"/>
      <c r="D219" s="121"/>
      <c r="E219" s="127"/>
      <c r="F219" s="5" t="s">
        <v>18</v>
      </c>
      <c r="G219" s="11">
        <f t="shared" si="135"/>
        <v>432599.6</v>
      </c>
      <c r="H219" s="11">
        <f t="shared" ref="H219:M219" si="140">H222</f>
        <v>152780</v>
      </c>
      <c r="I219" s="11">
        <f t="shared" si="140"/>
        <v>104000.8</v>
      </c>
      <c r="J219" s="20">
        <f t="shared" si="140"/>
        <v>163963.79999999999</v>
      </c>
      <c r="K219" s="20">
        <f t="shared" si="140"/>
        <v>11855</v>
      </c>
      <c r="L219" s="11">
        <f t="shared" si="140"/>
        <v>0</v>
      </c>
      <c r="M219" s="11">
        <f t="shared" si="140"/>
        <v>0</v>
      </c>
      <c r="N219" s="4"/>
      <c r="O219" s="4"/>
      <c r="P219" s="4"/>
      <c r="Q219" s="4"/>
      <c r="R219" s="4"/>
      <c r="S219" s="4"/>
      <c r="T219" s="4"/>
      <c r="U219" s="4"/>
      <c r="V219" s="4"/>
    </row>
    <row r="220" spans="1:23" ht="63.75">
      <c r="A220" s="122"/>
      <c r="B220" s="125"/>
      <c r="C220" s="122"/>
      <c r="D220" s="122"/>
      <c r="E220" s="128"/>
      <c r="F220" s="5" t="s">
        <v>19</v>
      </c>
      <c r="G220" s="11">
        <f t="shared" si="135"/>
        <v>0</v>
      </c>
      <c r="H220" s="11">
        <f t="shared" ref="H220:M220" si="141">H223</f>
        <v>0</v>
      </c>
      <c r="I220" s="11">
        <f t="shared" si="141"/>
        <v>0</v>
      </c>
      <c r="J220" s="20">
        <f t="shared" si="141"/>
        <v>0</v>
      </c>
      <c r="K220" s="20">
        <f t="shared" si="141"/>
        <v>0</v>
      </c>
      <c r="L220" s="11">
        <f t="shared" si="141"/>
        <v>0</v>
      </c>
      <c r="M220" s="11">
        <f t="shared" si="141"/>
        <v>0</v>
      </c>
      <c r="N220" s="4"/>
      <c r="O220" s="4"/>
      <c r="P220" s="4"/>
      <c r="Q220" s="4"/>
      <c r="R220" s="4"/>
      <c r="S220" s="4"/>
      <c r="T220" s="4"/>
      <c r="U220" s="4"/>
      <c r="V220" s="4"/>
    </row>
    <row r="221" spans="1:23" ht="38.25">
      <c r="A221" s="120"/>
      <c r="B221" s="133" t="s">
        <v>93</v>
      </c>
      <c r="C221" s="120">
        <v>2014</v>
      </c>
      <c r="D221" s="120">
        <v>2019</v>
      </c>
      <c r="E221" s="126" t="s">
        <v>16</v>
      </c>
      <c r="F221" s="5" t="s">
        <v>17</v>
      </c>
      <c r="G221" s="11">
        <f>H221+I221+J221+K221+L221+M221</f>
        <v>432599.6</v>
      </c>
      <c r="H221" s="11">
        <f>H222+H223</f>
        <v>152780</v>
      </c>
      <c r="I221" s="11">
        <f t="shared" ref="I221:M221" si="142">I222+I223</f>
        <v>104000.8</v>
      </c>
      <c r="J221" s="20">
        <f t="shared" si="142"/>
        <v>163963.79999999999</v>
      </c>
      <c r="K221" s="20">
        <f t="shared" si="142"/>
        <v>11855</v>
      </c>
      <c r="L221" s="11">
        <f t="shared" si="142"/>
        <v>0</v>
      </c>
      <c r="M221" s="11">
        <f t="shared" si="142"/>
        <v>0</v>
      </c>
      <c r="N221" s="4"/>
      <c r="O221" s="4"/>
      <c r="P221" s="4"/>
      <c r="Q221" s="4"/>
      <c r="R221" s="4"/>
      <c r="S221" s="4"/>
      <c r="T221" s="4"/>
      <c r="U221" s="4"/>
      <c r="V221" s="4"/>
    </row>
    <row r="222" spans="1:23" ht="102">
      <c r="A222" s="121"/>
      <c r="B222" s="134"/>
      <c r="C222" s="121"/>
      <c r="D222" s="121"/>
      <c r="E222" s="127"/>
      <c r="F222" s="5" t="s">
        <v>18</v>
      </c>
      <c r="G222" s="11">
        <f t="shared" ref="G222:G223" si="143">H222+I222+J222+K222+L222+M222</f>
        <v>432599.6</v>
      </c>
      <c r="H222" s="11">
        <v>152780</v>
      </c>
      <c r="I222" s="11">
        <v>104000.8</v>
      </c>
      <c r="J222" s="20">
        <v>163963.79999999999</v>
      </c>
      <c r="K222" s="20">
        <v>11855</v>
      </c>
      <c r="L222" s="11"/>
      <c r="M222" s="11"/>
      <c r="N222" s="4"/>
      <c r="O222" s="4"/>
      <c r="P222" s="4"/>
      <c r="Q222" s="4"/>
      <c r="R222" s="4"/>
      <c r="S222" s="4"/>
      <c r="T222" s="4"/>
      <c r="U222" s="4"/>
      <c r="V222" s="4"/>
    </row>
    <row r="223" spans="1:23" ht="63.75">
      <c r="A223" s="122"/>
      <c r="B223" s="135"/>
      <c r="C223" s="122"/>
      <c r="D223" s="122"/>
      <c r="E223" s="128"/>
      <c r="F223" s="5" t="s">
        <v>19</v>
      </c>
      <c r="G223" s="11">
        <f t="shared" si="143"/>
        <v>0</v>
      </c>
      <c r="H223" s="11"/>
      <c r="I223" s="11"/>
      <c r="J223" s="20"/>
      <c r="K223" s="20"/>
      <c r="L223" s="11"/>
      <c r="M223" s="11"/>
      <c r="N223" s="4"/>
      <c r="O223" s="4"/>
      <c r="P223" s="4"/>
      <c r="Q223" s="4"/>
      <c r="R223" s="4"/>
      <c r="S223" s="4"/>
      <c r="T223" s="4"/>
      <c r="U223" s="4"/>
      <c r="V223" s="4"/>
    </row>
    <row r="224" spans="1:23" ht="38.25">
      <c r="A224" s="120"/>
      <c r="B224" s="133" t="s">
        <v>94</v>
      </c>
      <c r="C224" s="120">
        <v>2014</v>
      </c>
      <c r="D224" s="120">
        <v>2019</v>
      </c>
      <c r="E224" s="126" t="s">
        <v>16</v>
      </c>
      <c r="F224" s="5" t="s">
        <v>17</v>
      </c>
      <c r="G224" s="11">
        <f t="shared" ref="G224:G229" si="144">G227</f>
        <v>373300</v>
      </c>
      <c r="H224" s="11">
        <f t="shared" ref="H224:M224" si="145">H227</f>
        <v>0</v>
      </c>
      <c r="I224" s="11">
        <f t="shared" si="145"/>
        <v>0</v>
      </c>
      <c r="J224" s="20">
        <f t="shared" si="145"/>
        <v>0</v>
      </c>
      <c r="K224" s="20">
        <f t="shared" si="145"/>
        <v>0</v>
      </c>
      <c r="L224" s="11">
        <f t="shared" si="145"/>
        <v>182300</v>
      </c>
      <c r="M224" s="11">
        <f t="shared" si="145"/>
        <v>191000</v>
      </c>
      <c r="N224" s="4"/>
      <c r="O224" s="4"/>
      <c r="P224" s="4"/>
      <c r="Q224" s="4"/>
      <c r="R224" s="4"/>
      <c r="S224" s="4"/>
      <c r="T224" s="4"/>
      <c r="U224" s="4"/>
      <c r="V224" s="4"/>
      <c r="W224" s="14"/>
    </row>
    <row r="225" spans="1:22" ht="102">
      <c r="A225" s="121"/>
      <c r="B225" s="134"/>
      <c r="C225" s="121"/>
      <c r="D225" s="121"/>
      <c r="E225" s="127"/>
      <c r="F225" s="5" t="s">
        <v>18</v>
      </c>
      <c r="G225" s="11">
        <f t="shared" si="144"/>
        <v>373300</v>
      </c>
      <c r="H225" s="11">
        <f t="shared" ref="H225:M225" si="146">H228</f>
        <v>0</v>
      </c>
      <c r="I225" s="11">
        <f t="shared" si="146"/>
        <v>0</v>
      </c>
      <c r="J225" s="20">
        <f t="shared" si="146"/>
        <v>0</v>
      </c>
      <c r="K225" s="20">
        <f t="shared" si="146"/>
        <v>0</v>
      </c>
      <c r="L225" s="11">
        <f t="shared" si="146"/>
        <v>182300</v>
      </c>
      <c r="M225" s="11">
        <f t="shared" si="146"/>
        <v>191000</v>
      </c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63.75">
      <c r="A226" s="122"/>
      <c r="B226" s="135"/>
      <c r="C226" s="122"/>
      <c r="D226" s="122"/>
      <c r="E226" s="128"/>
      <c r="F226" s="5" t="s">
        <v>19</v>
      </c>
      <c r="G226" s="11">
        <f t="shared" si="144"/>
        <v>0</v>
      </c>
      <c r="H226" s="11">
        <f t="shared" ref="H226:M226" si="147">H229</f>
        <v>0</v>
      </c>
      <c r="I226" s="11">
        <f t="shared" si="147"/>
        <v>0</v>
      </c>
      <c r="J226" s="20">
        <f t="shared" si="147"/>
        <v>0</v>
      </c>
      <c r="K226" s="20">
        <f t="shared" si="147"/>
        <v>0</v>
      </c>
      <c r="L226" s="11">
        <f t="shared" si="147"/>
        <v>0</v>
      </c>
      <c r="M226" s="11">
        <f t="shared" si="147"/>
        <v>0</v>
      </c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38.25">
      <c r="A227" s="120"/>
      <c r="B227" s="133" t="s">
        <v>95</v>
      </c>
      <c r="C227" s="120">
        <v>2014</v>
      </c>
      <c r="D227" s="120">
        <v>2019</v>
      </c>
      <c r="E227" s="126" t="s">
        <v>16</v>
      </c>
      <c r="F227" s="5" t="s">
        <v>17</v>
      </c>
      <c r="G227" s="11">
        <f t="shared" si="144"/>
        <v>373300</v>
      </c>
      <c r="H227" s="11">
        <f t="shared" ref="H227:M227" si="148">H230</f>
        <v>0</v>
      </c>
      <c r="I227" s="11">
        <f t="shared" si="148"/>
        <v>0</v>
      </c>
      <c r="J227" s="20">
        <f t="shared" si="148"/>
        <v>0</v>
      </c>
      <c r="K227" s="20">
        <f t="shared" si="148"/>
        <v>0</v>
      </c>
      <c r="L227" s="11">
        <f t="shared" si="148"/>
        <v>182300</v>
      </c>
      <c r="M227" s="11">
        <f t="shared" si="148"/>
        <v>191000</v>
      </c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102">
      <c r="A228" s="121"/>
      <c r="B228" s="134"/>
      <c r="C228" s="121"/>
      <c r="D228" s="121"/>
      <c r="E228" s="127"/>
      <c r="F228" s="5" t="s">
        <v>18</v>
      </c>
      <c r="G228" s="11">
        <f t="shared" si="144"/>
        <v>373300</v>
      </c>
      <c r="H228" s="11">
        <f t="shared" ref="H228:M228" si="149">H231</f>
        <v>0</v>
      </c>
      <c r="I228" s="11">
        <f t="shared" si="149"/>
        <v>0</v>
      </c>
      <c r="J228" s="20">
        <f t="shared" si="149"/>
        <v>0</v>
      </c>
      <c r="K228" s="20">
        <f t="shared" si="149"/>
        <v>0</v>
      </c>
      <c r="L228" s="11">
        <f t="shared" si="149"/>
        <v>182300</v>
      </c>
      <c r="M228" s="11">
        <f t="shared" si="149"/>
        <v>191000</v>
      </c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63.75">
      <c r="A229" s="122"/>
      <c r="B229" s="135"/>
      <c r="C229" s="122"/>
      <c r="D229" s="122"/>
      <c r="E229" s="128"/>
      <c r="F229" s="5" t="s">
        <v>19</v>
      </c>
      <c r="G229" s="11">
        <f t="shared" si="144"/>
        <v>0</v>
      </c>
      <c r="H229" s="11">
        <f t="shared" ref="H229:M229" si="150">H232</f>
        <v>0</v>
      </c>
      <c r="I229" s="11">
        <f t="shared" si="150"/>
        <v>0</v>
      </c>
      <c r="J229" s="20">
        <f t="shared" si="150"/>
        <v>0</v>
      </c>
      <c r="K229" s="20">
        <f t="shared" si="150"/>
        <v>0</v>
      </c>
      <c r="L229" s="11">
        <f t="shared" si="150"/>
        <v>0</v>
      </c>
      <c r="M229" s="11">
        <f t="shared" si="150"/>
        <v>0</v>
      </c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38.25">
      <c r="A230" s="120"/>
      <c r="B230" s="133" t="s">
        <v>96</v>
      </c>
      <c r="C230" s="120">
        <v>2014</v>
      </c>
      <c r="D230" s="120">
        <v>2019</v>
      </c>
      <c r="E230" s="126" t="s">
        <v>16</v>
      </c>
      <c r="F230" s="5" t="s">
        <v>17</v>
      </c>
      <c r="G230" s="11">
        <f>H230+I230+J230+K230+L230+M230</f>
        <v>373300</v>
      </c>
      <c r="H230" s="11">
        <f>H231+H232</f>
        <v>0</v>
      </c>
      <c r="I230" s="11">
        <f t="shared" ref="I230:M230" si="151">I231+I232</f>
        <v>0</v>
      </c>
      <c r="J230" s="20">
        <f t="shared" si="151"/>
        <v>0</v>
      </c>
      <c r="K230" s="20">
        <f t="shared" si="151"/>
        <v>0</v>
      </c>
      <c r="L230" s="11">
        <f t="shared" si="151"/>
        <v>182300</v>
      </c>
      <c r="M230" s="11">
        <f t="shared" si="151"/>
        <v>191000</v>
      </c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102">
      <c r="A231" s="121"/>
      <c r="B231" s="134"/>
      <c r="C231" s="121"/>
      <c r="D231" s="121"/>
      <c r="E231" s="127"/>
      <c r="F231" s="5" t="s">
        <v>18</v>
      </c>
      <c r="G231" s="11">
        <f t="shared" ref="G231:G232" si="152">H231+I231+J231+K231+L231+M231</f>
        <v>373300</v>
      </c>
      <c r="H231" s="11"/>
      <c r="I231" s="11"/>
      <c r="J231" s="20"/>
      <c r="K231" s="20"/>
      <c r="L231" s="11">
        <v>182300</v>
      </c>
      <c r="M231" s="11">
        <v>191000</v>
      </c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63.75">
      <c r="A232" s="122"/>
      <c r="B232" s="135"/>
      <c r="C232" s="122"/>
      <c r="D232" s="122"/>
      <c r="E232" s="128"/>
      <c r="F232" s="5" t="s">
        <v>19</v>
      </c>
      <c r="G232" s="11">
        <f t="shared" si="152"/>
        <v>0</v>
      </c>
      <c r="H232" s="11"/>
      <c r="I232" s="11"/>
      <c r="J232" s="20"/>
      <c r="K232" s="20"/>
      <c r="L232" s="11"/>
      <c r="M232" s="11"/>
      <c r="N232" s="4"/>
      <c r="O232" s="4"/>
      <c r="P232" s="4"/>
      <c r="Q232" s="4"/>
      <c r="R232" s="4"/>
      <c r="S232" s="4"/>
      <c r="T232" s="4"/>
      <c r="U232" s="4"/>
      <c r="V232" s="4"/>
    </row>
    <row r="233" spans="1:22" s="22" customFormat="1" ht="38.25">
      <c r="A233" s="108"/>
      <c r="B233" s="100" t="s">
        <v>97</v>
      </c>
      <c r="C233" s="108">
        <v>2014</v>
      </c>
      <c r="D233" s="108">
        <v>2019</v>
      </c>
      <c r="E233" s="111" t="s">
        <v>16</v>
      </c>
      <c r="F233" s="28" t="s">
        <v>17</v>
      </c>
      <c r="G233" s="20">
        <f>G224+G215</f>
        <v>805899.6</v>
      </c>
      <c r="H233" s="20">
        <f t="shared" ref="H233:M233" si="153">H224+H215</f>
        <v>152780</v>
      </c>
      <c r="I233" s="20">
        <f t="shared" si="153"/>
        <v>104000.8</v>
      </c>
      <c r="J233" s="20">
        <f t="shared" si="153"/>
        <v>163963.79999999999</v>
      </c>
      <c r="K233" s="77">
        <f t="shared" si="153"/>
        <v>11855</v>
      </c>
      <c r="L233" s="20">
        <f t="shared" si="153"/>
        <v>182300</v>
      </c>
      <c r="M233" s="20">
        <f t="shared" si="153"/>
        <v>191000</v>
      </c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s="22" customFormat="1" ht="102">
      <c r="A234" s="109"/>
      <c r="B234" s="101"/>
      <c r="C234" s="109"/>
      <c r="D234" s="109"/>
      <c r="E234" s="112"/>
      <c r="F234" s="28" t="s">
        <v>18</v>
      </c>
      <c r="G234" s="20">
        <f>G225+G216</f>
        <v>805899.6</v>
      </c>
      <c r="H234" s="20">
        <f t="shared" ref="H234:M234" si="154">H225+H216</f>
        <v>152780</v>
      </c>
      <c r="I234" s="20">
        <f t="shared" si="154"/>
        <v>104000.8</v>
      </c>
      <c r="J234" s="20">
        <f t="shared" si="154"/>
        <v>163963.79999999999</v>
      </c>
      <c r="K234" s="77">
        <f t="shared" si="154"/>
        <v>11855</v>
      </c>
      <c r="L234" s="20">
        <f t="shared" si="154"/>
        <v>182300</v>
      </c>
      <c r="M234" s="20">
        <f t="shared" si="154"/>
        <v>191000</v>
      </c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s="22" customFormat="1" ht="63.75">
      <c r="A235" s="110"/>
      <c r="B235" s="102"/>
      <c r="C235" s="110"/>
      <c r="D235" s="110"/>
      <c r="E235" s="113"/>
      <c r="F235" s="28" t="s">
        <v>19</v>
      </c>
      <c r="G235" s="20">
        <f>G226+G217</f>
        <v>0</v>
      </c>
      <c r="H235" s="20">
        <f t="shared" ref="H235:M235" si="155">H226+H217</f>
        <v>0</v>
      </c>
      <c r="I235" s="20">
        <f t="shared" si="155"/>
        <v>0</v>
      </c>
      <c r="J235" s="20">
        <f t="shared" si="155"/>
        <v>0</v>
      </c>
      <c r="K235" s="77">
        <f t="shared" si="155"/>
        <v>0</v>
      </c>
      <c r="L235" s="20">
        <f t="shared" si="155"/>
        <v>0</v>
      </c>
      <c r="M235" s="20">
        <f t="shared" si="155"/>
        <v>0</v>
      </c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s="22" customFormat="1" ht="60" customHeight="1">
      <c r="A236" s="98" t="s">
        <v>118</v>
      </c>
      <c r="B236" s="99"/>
      <c r="C236" s="43"/>
      <c r="D236" s="43"/>
      <c r="E236" s="44"/>
      <c r="F236" s="45" t="s">
        <v>108</v>
      </c>
      <c r="G236" s="45" t="s">
        <v>108</v>
      </c>
      <c r="H236" s="45" t="s">
        <v>108</v>
      </c>
      <c r="I236" s="45" t="s">
        <v>108</v>
      </c>
      <c r="J236" s="45" t="s">
        <v>108</v>
      </c>
      <c r="K236" s="45" t="s">
        <v>108</v>
      </c>
      <c r="L236" s="45" t="s">
        <v>108</v>
      </c>
      <c r="M236" s="45" t="s">
        <v>108</v>
      </c>
      <c r="N236" s="45" t="s">
        <v>108</v>
      </c>
      <c r="O236" s="45" t="s">
        <v>108</v>
      </c>
      <c r="P236" s="45" t="s">
        <v>108</v>
      </c>
      <c r="Q236" s="45" t="s">
        <v>108</v>
      </c>
      <c r="R236" s="45" t="s">
        <v>108</v>
      </c>
      <c r="S236" s="45" t="s">
        <v>108</v>
      </c>
      <c r="T236" s="45" t="s">
        <v>108</v>
      </c>
      <c r="U236" s="45" t="s">
        <v>108</v>
      </c>
      <c r="V236" s="45" t="s">
        <v>108</v>
      </c>
    </row>
    <row r="237" spans="1:22" s="22" customFormat="1" ht="131.25" customHeight="1">
      <c r="A237" s="106" t="s">
        <v>109</v>
      </c>
      <c r="B237" s="107"/>
      <c r="C237" s="46"/>
      <c r="D237" s="46"/>
      <c r="E237" s="47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</row>
    <row r="238" spans="1:22" s="22" customFormat="1" ht="52.5" customHeight="1">
      <c r="A238" s="42"/>
      <c r="B238" s="100" t="s">
        <v>110</v>
      </c>
      <c r="C238" s="48"/>
      <c r="D238" s="48"/>
      <c r="E238" s="103" t="s">
        <v>16</v>
      </c>
      <c r="F238" s="5" t="s">
        <v>17</v>
      </c>
      <c r="G238" s="20">
        <f>K238</f>
        <v>2719562.33</v>
      </c>
      <c r="H238" s="20"/>
      <c r="I238" s="20"/>
      <c r="J238" s="20"/>
      <c r="K238" s="20">
        <f>K239+K240</f>
        <v>2719562.33</v>
      </c>
      <c r="L238" s="20"/>
      <c r="M238" s="20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s="22" customFormat="1" ht="102">
      <c r="A239" s="42"/>
      <c r="B239" s="101"/>
      <c r="C239" s="49">
        <v>2017</v>
      </c>
      <c r="D239" s="49">
        <v>2017</v>
      </c>
      <c r="E239" s="104"/>
      <c r="F239" s="5" t="s">
        <v>18</v>
      </c>
      <c r="G239" s="20">
        <f>K239</f>
        <v>110000</v>
      </c>
      <c r="H239" s="20"/>
      <c r="I239" s="20"/>
      <c r="J239" s="20"/>
      <c r="K239" s="20">
        <f>K245+K248</f>
        <v>110000</v>
      </c>
      <c r="L239" s="20"/>
      <c r="M239" s="20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s="22" customFormat="1" ht="66" customHeight="1">
      <c r="A240" s="51"/>
      <c r="B240" s="102"/>
      <c r="C240" s="50"/>
      <c r="D240" s="50"/>
      <c r="E240" s="105"/>
      <c r="F240" s="5" t="s">
        <v>19</v>
      </c>
      <c r="G240" s="20"/>
      <c r="H240" s="20"/>
      <c r="I240" s="20"/>
      <c r="J240" s="20"/>
      <c r="K240" s="20">
        <f>K246+K249</f>
        <v>2609562.33</v>
      </c>
      <c r="L240" s="20"/>
      <c r="M240" s="20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s="22" customFormat="1" ht="38.25">
      <c r="A241" s="42"/>
      <c r="B241" s="114" t="s">
        <v>111</v>
      </c>
      <c r="C241" s="48"/>
      <c r="D241" s="52"/>
      <c r="E241" s="103" t="s">
        <v>16</v>
      </c>
      <c r="F241" s="5" t="s">
        <v>17</v>
      </c>
      <c r="G241" s="20">
        <f t="shared" ref="G241:G247" si="156">K241</f>
        <v>2719562.33</v>
      </c>
      <c r="H241" s="20"/>
      <c r="I241" s="20"/>
      <c r="J241" s="20"/>
      <c r="K241" s="20">
        <f>K242+K243</f>
        <v>2719562.33</v>
      </c>
      <c r="L241" s="20"/>
      <c r="M241" s="20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s="22" customFormat="1" ht="102">
      <c r="A242" s="42"/>
      <c r="B242" s="115"/>
      <c r="C242" s="49">
        <v>2017</v>
      </c>
      <c r="D242" s="49">
        <v>2017</v>
      </c>
      <c r="E242" s="104"/>
      <c r="F242" s="5" t="s">
        <v>18</v>
      </c>
      <c r="G242" s="20">
        <f t="shared" si="156"/>
        <v>110000</v>
      </c>
      <c r="H242" s="20"/>
      <c r="I242" s="20"/>
      <c r="J242" s="20"/>
      <c r="K242" s="20">
        <f>K245+K248</f>
        <v>110000</v>
      </c>
      <c r="L242" s="20"/>
      <c r="M242" s="20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s="22" customFormat="1" ht="79.5" customHeight="1">
      <c r="A243" s="42"/>
      <c r="B243" s="116"/>
      <c r="C243" s="50"/>
      <c r="D243" s="53"/>
      <c r="E243" s="105"/>
      <c r="F243" s="5" t="s">
        <v>19</v>
      </c>
      <c r="G243" s="20">
        <f t="shared" si="156"/>
        <v>2609562.33</v>
      </c>
      <c r="H243" s="20"/>
      <c r="I243" s="20"/>
      <c r="J243" s="20"/>
      <c r="K243" s="20">
        <f>K246+K249</f>
        <v>2609562.33</v>
      </c>
      <c r="L243" s="20"/>
      <c r="M243" s="20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s="22" customFormat="1" ht="87.75" customHeight="1">
      <c r="A244" s="54"/>
      <c r="B244" s="56" t="s">
        <v>112</v>
      </c>
      <c r="C244" s="48"/>
      <c r="D244" s="48"/>
      <c r="E244" s="52"/>
      <c r="F244" s="5" t="s">
        <v>17</v>
      </c>
      <c r="G244" s="20">
        <f t="shared" si="156"/>
        <v>2714911.9</v>
      </c>
      <c r="H244" s="20"/>
      <c r="I244" s="20"/>
      <c r="J244" s="20"/>
      <c r="K244" s="20">
        <f>K245+K246</f>
        <v>2714911.9</v>
      </c>
      <c r="L244" s="20"/>
      <c r="M244" s="20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s="22" customFormat="1" ht="102" customHeight="1">
      <c r="A245" s="42"/>
      <c r="B245" s="57"/>
      <c r="C245" s="49"/>
      <c r="D245" s="49"/>
      <c r="E245" s="55" t="s">
        <v>16</v>
      </c>
      <c r="F245" s="5" t="s">
        <v>18</v>
      </c>
      <c r="G245" s="20">
        <f t="shared" si="156"/>
        <v>109500</v>
      </c>
      <c r="H245" s="20"/>
      <c r="I245" s="20"/>
      <c r="J245" s="20"/>
      <c r="K245" s="20">
        <v>109500</v>
      </c>
      <c r="L245" s="20"/>
      <c r="M245" s="20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s="22" customFormat="1" ht="74.25" customHeight="1">
      <c r="A246" s="42"/>
      <c r="B246" s="57"/>
      <c r="C246" s="50">
        <v>2017</v>
      </c>
      <c r="D246" s="50">
        <v>2017</v>
      </c>
      <c r="E246" s="53"/>
      <c r="F246" s="5" t="s">
        <v>19</v>
      </c>
      <c r="G246" s="20">
        <f t="shared" si="156"/>
        <v>2605411.9</v>
      </c>
      <c r="H246" s="20"/>
      <c r="I246" s="20"/>
      <c r="J246" s="20"/>
      <c r="K246" s="20">
        <v>2605411.9</v>
      </c>
      <c r="L246" s="20"/>
      <c r="M246" s="20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s="22" customFormat="1" ht="51.75" customHeight="1">
      <c r="A247" s="39"/>
      <c r="B247" s="114" t="s">
        <v>113</v>
      </c>
      <c r="C247" s="108">
        <v>2017</v>
      </c>
      <c r="D247" s="108">
        <v>2017</v>
      </c>
      <c r="E247" s="117" t="s">
        <v>16</v>
      </c>
      <c r="F247" s="5" t="s">
        <v>17</v>
      </c>
      <c r="G247" s="20">
        <f t="shared" si="156"/>
        <v>4650.43</v>
      </c>
      <c r="H247" s="20"/>
      <c r="I247" s="20"/>
      <c r="J247" s="20"/>
      <c r="K247" s="20">
        <f>K248+K249</f>
        <v>4650.43</v>
      </c>
      <c r="L247" s="20"/>
      <c r="M247" s="20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s="22" customFormat="1" ht="108.75" customHeight="1">
      <c r="A248" s="40"/>
      <c r="B248" s="115"/>
      <c r="C248" s="109"/>
      <c r="D248" s="109"/>
      <c r="E248" s="118"/>
      <c r="F248" s="5" t="s">
        <v>18</v>
      </c>
      <c r="G248" s="20"/>
      <c r="H248" s="20"/>
      <c r="I248" s="20"/>
      <c r="J248" s="20"/>
      <c r="K248" s="20">
        <v>500</v>
      </c>
      <c r="L248" s="20"/>
      <c r="M248" s="20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s="22" customFormat="1" ht="81" customHeight="1">
      <c r="A249" s="41"/>
      <c r="B249" s="116"/>
      <c r="C249" s="110"/>
      <c r="D249" s="110"/>
      <c r="E249" s="119"/>
      <c r="F249" s="5" t="s">
        <v>19</v>
      </c>
      <c r="G249" s="20">
        <f t="shared" ref="G249:G261" si="157">K249</f>
        <v>4150.43</v>
      </c>
      <c r="H249" s="20"/>
      <c r="I249" s="20"/>
      <c r="J249" s="20"/>
      <c r="K249" s="20">
        <v>4150.43</v>
      </c>
      <c r="L249" s="20"/>
      <c r="M249" s="20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s="22" customFormat="1" ht="50.25" customHeight="1">
      <c r="A250" s="108"/>
      <c r="B250" s="100" t="s">
        <v>114</v>
      </c>
      <c r="C250" s="108">
        <v>2017</v>
      </c>
      <c r="D250" s="108">
        <v>2017</v>
      </c>
      <c r="E250" s="117" t="s">
        <v>16</v>
      </c>
      <c r="F250" s="5" t="s">
        <v>17</v>
      </c>
      <c r="G250" s="20">
        <f t="shared" si="157"/>
        <v>1359781.25</v>
      </c>
      <c r="H250" s="20"/>
      <c r="I250" s="20"/>
      <c r="J250" s="20"/>
      <c r="K250" s="20">
        <f>K251+K252</f>
        <v>1359781.25</v>
      </c>
      <c r="L250" s="20"/>
      <c r="M250" s="20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s="22" customFormat="1" ht="116.25" customHeight="1">
      <c r="A251" s="109"/>
      <c r="B251" s="115"/>
      <c r="C251" s="109"/>
      <c r="D251" s="109"/>
      <c r="E251" s="118"/>
      <c r="F251" s="5" t="s">
        <v>18</v>
      </c>
      <c r="G251" s="20">
        <f t="shared" si="157"/>
        <v>55000</v>
      </c>
      <c r="H251" s="20"/>
      <c r="I251" s="20"/>
      <c r="J251" s="20"/>
      <c r="K251" s="20">
        <v>55000</v>
      </c>
      <c r="L251" s="20"/>
      <c r="M251" s="20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s="22" customFormat="1" ht="71.25" customHeight="1">
      <c r="A252" s="110"/>
      <c r="B252" s="116"/>
      <c r="C252" s="110"/>
      <c r="D252" s="110"/>
      <c r="E252" s="119"/>
      <c r="F252" s="5" t="s">
        <v>19</v>
      </c>
      <c r="G252" s="20">
        <f t="shared" si="157"/>
        <v>1304781.25</v>
      </c>
      <c r="H252" s="20"/>
      <c r="I252" s="20"/>
      <c r="J252" s="20"/>
      <c r="K252" s="20">
        <f>K255</f>
        <v>1304781.25</v>
      </c>
      <c r="L252" s="20"/>
      <c r="M252" s="20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s="22" customFormat="1" ht="24.75" customHeight="1">
      <c r="A253" s="108"/>
      <c r="B253" s="114" t="s">
        <v>115</v>
      </c>
      <c r="C253" s="108"/>
      <c r="D253" s="108"/>
      <c r="E253" s="117" t="s">
        <v>16</v>
      </c>
      <c r="F253" s="5" t="s">
        <v>17</v>
      </c>
      <c r="G253" s="20">
        <f t="shared" si="157"/>
        <v>1359781.25</v>
      </c>
      <c r="H253" s="20"/>
      <c r="I253" s="20"/>
      <c r="J253" s="20"/>
      <c r="K253" s="20">
        <f>K254+K255</f>
        <v>1359781.25</v>
      </c>
      <c r="L253" s="20"/>
      <c r="M253" s="20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s="22" customFormat="1" ht="103.5" customHeight="1">
      <c r="A254" s="109"/>
      <c r="B254" s="115"/>
      <c r="C254" s="109"/>
      <c r="D254" s="109"/>
      <c r="E254" s="118"/>
      <c r="F254" s="5" t="s">
        <v>18</v>
      </c>
      <c r="G254" s="20">
        <f t="shared" si="157"/>
        <v>55000</v>
      </c>
      <c r="H254" s="20"/>
      <c r="I254" s="20"/>
      <c r="J254" s="20"/>
      <c r="K254" s="20">
        <v>55000</v>
      </c>
      <c r="L254" s="20"/>
      <c r="M254" s="20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s="22" customFormat="1" ht="79.5" customHeight="1">
      <c r="A255" s="110"/>
      <c r="B255" s="116"/>
      <c r="C255" s="110"/>
      <c r="D255" s="110"/>
      <c r="E255" s="119"/>
      <c r="F255" s="5" t="s">
        <v>19</v>
      </c>
      <c r="G255" s="20">
        <f t="shared" si="157"/>
        <v>1304781.25</v>
      </c>
      <c r="H255" s="20"/>
      <c r="I255" s="20"/>
      <c r="J255" s="20"/>
      <c r="K255" s="20">
        <v>1304781.25</v>
      </c>
      <c r="L255" s="20"/>
      <c r="M255" s="20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s="22" customFormat="1" ht="45" customHeight="1">
      <c r="A256" s="108"/>
      <c r="B256" s="114" t="s">
        <v>116</v>
      </c>
      <c r="C256" s="108">
        <v>2017</v>
      </c>
      <c r="D256" s="108">
        <v>2017</v>
      </c>
      <c r="E256" s="117" t="s">
        <v>16</v>
      </c>
      <c r="F256" s="5" t="s">
        <v>17</v>
      </c>
      <c r="G256" s="20">
        <f t="shared" si="157"/>
        <v>1359781.25</v>
      </c>
      <c r="H256" s="20"/>
      <c r="I256" s="20"/>
      <c r="J256" s="20"/>
      <c r="K256" s="20">
        <f>K257+K258</f>
        <v>1359781.25</v>
      </c>
      <c r="L256" s="20"/>
      <c r="M256" s="20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s="22" customFormat="1" ht="111.75" customHeight="1">
      <c r="A257" s="109"/>
      <c r="B257" s="115"/>
      <c r="C257" s="109"/>
      <c r="D257" s="109"/>
      <c r="E257" s="118"/>
      <c r="F257" s="5" t="s">
        <v>18</v>
      </c>
      <c r="G257" s="20">
        <f t="shared" si="157"/>
        <v>55000</v>
      </c>
      <c r="H257" s="20"/>
      <c r="I257" s="20"/>
      <c r="J257" s="20"/>
      <c r="K257" s="20">
        <v>55000</v>
      </c>
      <c r="L257" s="20"/>
      <c r="M257" s="20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s="22" customFormat="1" ht="72" customHeight="1">
      <c r="A258" s="110"/>
      <c r="B258" s="116"/>
      <c r="C258" s="110"/>
      <c r="D258" s="110"/>
      <c r="E258" s="119"/>
      <c r="F258" s="5" t="s">
        <v>19</v>
      </c>
      <c r="G258" s="20">
        <f t="shared" si="157"/>
        <v>1304781.25</v>
      </c>
      <c r="H258" s="20"/>
      <c r="I258" s="20"/>
      <c r="J258" s="20"/>
      <c r="K258" s="20">
        <v>1304781.25</v>
      </c>
      <c r="L258" s="20"/>
      <c r="M258" s="20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s="22" customFormat="1" ht="48.75" customHeight="1">
      <c r="A259" s="108"/>
      <c r="B259" s="100" t="s">
        <v>117</v>
      </c>
      <c r="C259" s="108">
        <v>2017</v>
      </c>
      <c r="D259" s="108">
        <v>2017</v>
      </c>
      <c r="E259" s="117" t="s">
        <v>16</v>
      </c>
      <c r="F259" s="5" t="s">
        <v>17</v>
      </c>
      <c r="G259" s="77">
        <f t="shared" si="157"/>
        <v>4079343.58</v>
      </c>
      <c r="H259" s="20"/>
      <c r="I259" s="20"/>
      <c r="J259" s="20"/>
      <c r="K259" s="77">
        <f>K238+K250</f>
        <v>4079343.58</v>
      </c>
      <c r="L259" s="20"/>
      <c r="M259" s="20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s="22" customFormat="1" ht="113.25" customHeight="1">
      <c r="A260" s="109"/>
      <c r="B260" s="101"/>
      <c r="C260" s="109"/>
      <c r="D260" s="109"/>
      <c r="E260" s="118"/>
      <c r="F260" s="5" t="s">
        <v>18</v>
      </c>
      <c r="G260" s="77">
        <f t="shared" si="157"/>
        <v>165000</v>
      </c>
      <c r="H260" s="20"/>
      <c r="I260" s="20"/>
      <c r="J260" s="20"/>
      <c r="K260" s="77">
        <v>165000</v>
      </c>
      <c r="L260" s="20"/>
      <c r="M260" s="20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s="22" customFormat="1" ht="75" customHeight="1">
      <c r="A261" s="109"/>
      <c r="B261" s="102"/>
      <c r="C261" s="109"/>
      <c r="D261" s="109"/>
      <c r="E261" s="119"/>
      <c r="F261" s="5" t="s">
        <v>19</v>
      </c>
      <c r="G261" s="77">
        <f t="shared" si="157"/>
        <v>3914343.58</v>
      </c>
      <c r="H261" s="20"/>
      <c r="I261" s="20"/>
      <c r="J261" s="20"/>
      <c r="K261" s="77">
        <f>K240+K252</f>
        <v>3914343.58</v>
      </c>
      <c r="L261" s="20"/>
      <c r="M261" s="20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s="22" customFormat="1" ht="57" customHeight="1">
      <c r="A262" s="149" t="s">
        <v>130</v>
      </c>
      <c r="B262" s="150"/>
      <c r="C262" s="18" t="s">
        <v>108</v>
      </c>
      <c r="D262" s="69" t="s">
        <v>108</v>
      </c>
      <c r="E262" s="45" t="s">
        <v>108</v>
      </c>
      <c r="F262" s="71" t="s">
        <v>108</v>
      </c>
      <c r="G262" s="70" t="s">
        <v>108</v>
      </c>
      <c r="H262" s="70" t="s">
        <v>108</v>
      </c>
      <c r="I262" s="70" t="s">
        <v>108</v>
      </c>
      <c r="J262" s="70" t="s">
        <v>108</v>
      </c>
      <c r="K262" s="72" t="s">
        <v>122</v>
      </c>
      <c r="L262" s="70" t="s">
        <v>108</v>
      </c>
      <c r="M262" s="70" t="s">
        <v>108</v>
      </c>
      <c r="N262" s="18" t="s">
        <v>108</v>
      </c>
      <c r="O262" s="18" t="s">
        <v>108</v>
      </c>
      <c r="P262" s="18" t="s">
        <v>108</v>
      </c>
      <c r="Q262" s="18" t="s">
        <v>108</v>
      </c>
      <c r="R262" s="18" t="s">
        <v>108</v>
      </c>
      <c r="S262" s="18" t="s">
        <v>108</v>
      </c>
      <c r="T262" s="18" t="s">
        <v>108</v>
      </c>
      <c r="U262" s="18" t="s">
        <v>108</v>
      </c>
      <c r="V262" s="18" t="s">
        <v>108</v>
      </c>
    </row>
    <row r="263" spans="1:22" s="22" customFormat="1" ht="67.5" customHeight="1">
      <c r="A263" s="151" t="s">
        <v>119</v>
      </c>
      <c r="B263" s="152"/>
      <c r="C263" s="18">
        <v>2017</v>
      </c>
      <c r="D263" s="69">
        <v>2019</v>
      </c>
      <c r="E263" s="45" t="s">
        <v>108</v>
      </c>
      <c r="F263" s="45" t="s">
        <v>108</v>
      </c>
      <c r="G263" s="45" t="s">
        <v>108</v>
      </c>
      <c r="H263" s="45" t="s">
        <v>108</v>
      </c>
      <c r="I263" s="45" t="s">
        <v>108</v>
      </c>
      <c r="J263" s="45" t="s">
        <v>108</v>
      </c>
      <c r="K263" s="45" t="s">
        <v>108</v>
      </c>
      <c r="L263" s="45" t="s">
        <v>108</v>
      </c>
      <c r="M263" s="45" t="s">
        <v>108</v>
      </c>
      <c r="N263" s="45" t="s">
        <v>108</v>
      </c>
      <c r="O263" s="45" t="s">
        <v>108</v>
      </c>
      <c r="P263" s="45" t="s">
        <v>108</v>
      </c>
      <c r="Q263" s="45" t="s">
        <v>108</v>
      </c>
      <c r="R263" s="45" t="s">
        <v>108</v>
      </c>
      <c r="S263" s="45" t="s">
        <v>108</v>
      </c>
      <c r="T263" s="45" t="s">
        <v>108</v>
      </c>
      <c r="U263" s="45" t="s">
        <v>108</v>
      </c>
      <c r="V263" s="45" t="s">
        <v>108</v>
      </c>
    </row>
    <row r="264" spans="1:22" s="22" customFormat="1" ht="75" customHeight="1">
      <c r="A264" s="59"/>
      <c r="B264" s="100" t="s">
        <v>120</v>
      </c>
      <c r="C264" s="58"/>
      <c r="D264" s="66"/>
      <c r="E264" s="117" t="s">
        <v>16</v>
      </c>
      <c r="F264" s="5" t="s">
        <v>17</v>
      </c>
      <c r="G264" s="20">
        <f>K264+L264+M264</f>
        <v>17572619.009999998</v>
      </c>
      <c r="H264" s="20"/>
      <c r="I264" s="20"/>
      <c r="J264" s="20"/>
      <c r="K264" s="96">
        <f>K265+K266</f>
        <v>11493850.01</v>
      </c>
      <c r="L264" s="20">
        <f t="shared" ref="L264:M264" si="158">L267</f>
        <v>2892527</v>
      </c>
      <c r="M264" s="20">
        <f t="shared" si="158"/>
        <v>3186242</v>
      </c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s="22" customFormat="1" ht="102" customHeight="1">
      <c r="A265" s="59"/>
      <c r="B265" s="101"/>
      <c r="C265" s="59">
        <v>2017</v>
      </c>
      <c r="D265" s="67">
        <v>2019</v>
      </c>
      <c r="E265" s="118"/>
      <c r="F265" s="5" t="s">
        <v>18</v>
      </c>
      <c r="G265" s="20">
        <f>K265+L265+M265</f>
        <v>9308603.3000000007</v>
      </c>
      <c r="H265" s="20"/>
      <c r="I265" s="20"/>
      <c r="J265" s="20"/>
      <c r="K265" s="96">
        <f>K268</f>
        <v>3229834.3</v>
      </c>
      <c r="L265" s="20">
        <f t="shared" ref="L265:M265" si="159">L268</f>
        <v>2892527</v>
      </c>
      <c r="M265" s="20">
        <f t="shared" si="159"/>
        <v>3186242</v>
      </c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s="22" customFormat="1" ht="64.5" customHeight="1">
      <c r="A266" s="60"/>
      <c r="B266" s="102"/>
      <c r="C266" s="60"/>
      <c r="D266" s="51"/>
      <c r="E266" s="119"/>
      <c r="F266" s="5" t="s">
        <v>19</v>
      </c>
      <c r="G266" s="20">
        <f>K266+L266+M266</f>
        <v>8264015.71</v>
      </c>
      <c r="H266" s="20"/>
      <c r="I266" s="20"/>
      <c r="J266" s="20"/>
      <c r="K266" s="96">
        <f>K269+K272+K275+K278+K281+K284+K287+K290+K293+K296+K299</f>
        <v>8264015.71</v>
      </c>
      <c r="L266" s="20">
        <f t="shared" ref="L266:M266" si="160">L269</f>
        <v>0</v>
      </c>
      <c r="M266" s="20">
        <f t="shared" si="160"/>
        <v>0</v>
      </c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s="22" customFormat="1" ht="42.75" customHeight="1">
      <c r="A267" s="42"/>
      <c r="B267" s="100" t="s">
        <v>121</v>
      </c>
      <c r="C267" s="58"/>
      <c r="D267" s="66"/>
      <c r="E267" s="117" t="s">
        <v>16</v>
      </c>
      <c r="F267" s="5" t="s">
        <v>17</v>
      </c>
      <c r="G267" s="20">
        <f t="shared" ref="G267:G302" si="161">K267+L267+M267</f>
        <v>17572619.009999998</v>
      </c>
      <c r="H267" s="20"/>
      <c r="I267" s="20"/>
      <c r="J267" s="20"/>
      <c r="K267" s="96">
        <f>K300</f>
        <v>11493850.01</v>
      </c>
      <c r="L267" s="20">
        <f t="shared" ref="L267:M267" si="162">L300</f>
        <v>2892527</v>
      </c>
      <c r="M267" s="20">
        <f t="shared" si="162"/>
        <v>3186242</v>
      </c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s="22" customFormat="1" ht="110.25" customHeight="1">
      <c r="A268" s="42"/>
      <c r="B268" s="101"/>
      <c r="C268" s="59"/>
      <c r="D268" s="67"/>
      <c r="E268" s="118"/>
      <c r="F268" s="5" t="s">
        <v>18</v>
      </c>
      <c r="G268" s="20">
        <f t="shared" si="161"/>
        <v>9308603.3000000007</v>
      </c>
      <c r="H268" s="20"/>
      <c r="I268" s="20"/>
      <c r="J268" s="20"/>
      <c r="K268" s="20">
        <f>K271+K274+K277+K280+K283+K286+K289+K295+K298+K292</f>
        <v>3229834.3</v>
      </c>
      <c r="L268" s="20">
        <f t="shared" ref="L268:M268" si="163">L301</f>
        <v>2892527</v>
      </c>
      <c r="M268" s="20">
        <f t="shared" si="163"/>
        <v>3186242</v>
      </c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s="22" customFormat="1" ht="75" customHeight="1">
      <c r="A269" s="42"/>
      <c r="B269" s="102"/>
      <c r="C269" s="60"/>
      <c r="D269" s="51"/>
      <c r="E269" s="119"/>
      <c r="F269" s="5" t="s">
        <v>19</v>
      </c>
      <c r="G269" s="20">
        <f t="shared" si="161"/>
        <v>0</v>
      </c>
      <c r="H269" s="20"/>
      <c r="I269" s="20"/>
      <c r="J269" s="20"/>
      <c r="K269" s="20">
        <f>K272+K275+K278</f>
        <v>0</v>
      </c>
      <c r="L269" s="20">
        <f t="shared" ref="L269:M269" si="164">L302</f>
        <v>0</v>
      </c>
      <c r="M269" s="20">
        <f t="shared" si="164"/>
        <v>0</v>
      </c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s="22" customFormat="1" ht="45" customHeight="1">
      <c r="A270" s="58"/>
      <c r="B270" s="100" t="s">
        <v>52</v>
      </c>
      <c r="C270" s="58"/>
      <c r="D270" s="66"/>
      <c r="E270" s="117" t="s">
        <v>16</v>
      </c>
      <c r="F270" s="5" t="s">
        <v>17</v>
      </c>
      <c r="G270" s="20">
        <f t="shared" si="161"/>
        <v>3173105</v>
      </c>
      <c r="H270" s="20"/>
      <c r="I270" s="20"/>
      <c r="J270" s="20"/>
      <c r="K270" s="96">
        <f t="shared" ref="K270:M270" si="165">K271+K272</f>
        <v>373105</v>
      </c>
      <c r="L270" s="20">
        <f t="shared" si="165"/>
        <v>1300000</v>
      </c>
      <c r="M270" s="20">
        <f t="shared" si="165"/>
        <v>1500000</v>
      </c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s="22" customFormat="1" ht="105.75" customHeight="1">
      <c r="A271" s="59"/>
      <c r="B271" s="101"/>
      <c r="C271" s="59">
        <v>2017</v>
      </c>
      <c r="D271" s="67">
        <v>2019</v>
      </c>
      <c r="E271" s="118"/>
      <c r="F271" s="5" t="s">
        <v>18</v>
      </c>
      <c r="G271" s="20">
        <f t="shared" si="161"/>
        <v>3173105</v>
      </c>
      <c r="H271" s="20"/>
      <c r="I271" s="20"/>
      <c r="J271" s="20"/>
      <c r="K271" s="96">
        <v>373105</v>
      </c>
      <c r="L271" s="20">
        <v>1300000</v>
      </c>
      <c r="M271" s="20">
        <v>1500000</v>
      </c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s="22" customFormat="1" ht="57.75" customHeight="1">
      <c r="A272" s="60"/>
      <c r="B272" s="102"/>
      <c r="C272" s="60"/>
      <c r="D272" s="51"/>
      <c r="E272" s="119"/>
      <c r="F272" s="5" t="s">
        <v>19</v>
      </c>
      <c r="G272" s="20">
        <f t="shared" si="161"/>
        <v>0</v>
      </c>
      <c r="H272" s="20"/>
      <c r="I272" s="20"/>
      <c r="J272" s="20"/>
      <c r="K272" s="20"/>
      <c r="L272" s="20"/>
      <c r="M272" s="20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s="22" customFormat="1" ht="41.25" customHeight="1">
      <c r="A273" s="58"/>
      <c r="B273" s="100" t="s">
        <v>123</v>
      </c>
      <c r="C273" s="58"/>
      <c r="D273" s="66"/>
      <c r="E273" s="117" t="s">
        <v>16</v>
      </c>
      <c r="F273" s="5" t="s">
        <v>17</v>
      </c>
      <c r="G273" s="20">
        <f t="shared" si="161"/>
        <v>388000</v>
      </c>
      <c r="H273" s="20"/>
      <c r="I273" s="20"/>
      <c r="J273" s="20"/>
      <c r="K273" s="96">
        <f>K274+K275</f>
        <v>178000</v>
      </c>
      <c r="L273" s="20">
        <f t="shared" ref="L273:M273" si="166">L274+L275</f>
        <v>90000</v>
      </c>
      <c r="M273" s="20">
        <f t="shared" si="166"/>
        <v>120000</v>
      </c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s="22" customFormat="1" ht="106.5" customHeight="1">
      <c r="A274" s="59"/>
      <c r="B274" s="101"/>
      <c r="C274" s="59">
        <v>2017</v>
      </c>
      <c r="D274" s="67">
        <v>2019</v>
      </c>
      <c r="E274" s="118"/>
      <c r="F274" s="5" t="s">
        <v>18</v>
      </c>
      <c r="G274" s="20">
        <f t="shared" si="161"/>
        <v>388000</v>
      </c>
      <c r="H274" s="20"/>
      <c r="I274" s="20"/>
      <c r="J274" s="20"/>
      <c r="K274" s="96">
        <v>178000</v>
      </c>
      <c r="L274" s="20">
        <v>90000</v>
      </c>
      <c r="M274" s="20">
        <v>120000</v>
      </c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s="22" customFormat="1" ht="67.5" customHeight="1">
      <c r="A275" s="60"/>
      <c r="B275" s="102"/>
      <c r="C275" s="60"/>
      <c r="D275" s="51"/>
      <c r="E275" s="119"/>
      <c r="F275" s="5" t="s">
        <v>19</v>
      </c>
      <c r="G275" s="20">
        <f t="shared" si="161"/>
        <v>0</v>
      </c>
      <c r="H275" s="20"/>
      <c r="I275" s="20"/>
      <c r="J275" s="20"/>
      <c r="K275" s="20"/>
      <c r="L275" s="20"/>
      <c r="M275" s="20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s="22" customFormat="1" ht="39" customHeight="1">
      <c r="A276" s="58"/>
      <c r="B276" s="100" t="s">
        <v>53</v>
      </c>
      <c r="C276" s="58"/>
      <c r="D276" s="66"/>
      <c r="E276" s="117" t="s">
        <v>16</v>
      </c>
      <c r="F276" s="5" t="s">
        <v>17</v>
      </c>
      <c r="G276" s="20">
        <f t="shared" si="161"/>
        <v>3820848.3</v>
      </c>
      <c r="H276" s="20"/>
      <c r="I276" s="20"/>
      <c r="J276" s="20"/>
      <c r="K276" s="96">
        <f>K277+K278</f>
        <v>1752079.3</v>
      </c>
      <c r="L276" s="20">
        <f t="shared" ref="L276:M276" si="167">L277+L278</f>
        <v>1002527</v>
      </c>
      <c r="M276" s="20">
        <f t="shared" si="167"/>
        <v>1066242</v>
      </c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s="22" customFormat="1" ht="102.75" customHeight="1">
      <c r="A277" s="59"/>
      <c r="B277" s="101"/>
      <c r="C277" s="59">
        <v>2017</v>
      </c>
      <c r="D277" s="67">
        <v>2019</v>
      </c>
      <c r="E277" s="118"/>
      <c r="F277" s="5" t="s">
        <v>18</v>
      </c>
      <c r="G277" s="20">
        <f t="shared" si="161"/>
        <v>3820848.3</v>
      </c>
      <c r="H277" s="20"/>
      <c r="I277" s="20"/>
      <c r="J277" s="20"/>
      <c r="K277" s="96">
        <v>1752079.3</v>
      </c>
      <c r="L277" s="20">
        <v>1002527</v>
      </c>
      <c r="M277" s="20">
        <v>1066242</v>
      </c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s="22" customFormat="1" ht="65.25" customHeight="1">
      <c r="A278" s="60"/>
      <c r="B278" s="102"/>
      <c r="C278" s="60"/>
      <c r="D278" s="51"/>
      <c r="E278" s="119"/>
      <c r="F278" s="5" t="s">
        <v>19</v>
      </c>
      <c r="G278" s="20">
        <f t="shared" si="161"/>
        <v>0</v>
      </c>
      <c r="H278" s="20"/>
      <c r="I278" s="20"/>
      <c r="J278" s="20"/>
      <c r="K278" s="20"/>
      <c r="L278" s="20"/>
      <c r="M278" s="20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s="22" customFormat="1" ht="45.75" customHeight="1">
      <c r="A279" s="58"/>
      <c r="B279" s="100" t="s">
        <v>124</v>
      </c>
      <c r="C279" s="59"/>
      <c r="D279" s="67"/>
      <c r="E279" s="117" t="s">
        <v>16</v>
      </c>
      <c r="F279" s="5" t="s">
        <v>17</v>
      </c>
      <c r="G279" s="20">
        <f t="shared" si="161"/>
        <v>1500000</v>
      </c>
      <c r="H279" s="20"/>
      <c r="I279" s="20"/>
      <c r="J279" s="20"/>
      <c r="K279" s="96">
        <f>K280+K281</f>
        <v>500000</v>
      </c>
      <c r="L279" s="20">
        <f t="shared" ref="L279:M279" si="168">L280+L281</f>
        <v>500000</v>
      </c>
      <c r="M279" s="20">
        <f t="shared" si="168"/>
        <v>500000</v>
      </c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s="22" customFormat="1" ht="106.5" customHeight="1">
      <c r="A280" s="59"/>
      <c r="B280" s="101"/>
      <c r="C280" s="59">
        <v>2017</v>
      </c>
      <c r="D280" s="67">
        <v>2019</v>
      </c>
      <c r="E280" s="118"/>
      <c r="F280" s="5" t="s">
        <v>18</v>
      </c>
      <c r="G280" s="20">
        <f t="shared" si="161"/>
        <v>1500000</v>
      </c>
      <c r="H280" s="20"/>
      <c r="I280" s="20"/>
      <c r="J280" s="20"/>
      <c r="K280" s="96">
        <v>500000</v>
      </c>
      <c r="L280" s="20">
        <v>500000</v>
      </c>
      <c r="M280" s="20">
        <v>500000</v>
      </c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s="22" customFormat="1" ht="66.75" customHeight="1">
      <c r="A281" s="60"/>
      <c r="B281" s="102"/>
      <c r="C281" s="59"/>
      <c r="D281" s="67"/>
      <c r="E281" s="119"/>
      <c r="F281" s="5" t="s">
        <v>19</v>
      </c>
      <c r="G281" s="20">
        <f t="shared" si="161"/>
        <v>0</v>
      </c>
      <c r="H281" s="20"/>
      <c r="I281" s="20"/>
      <c r="J281" s="20"/>
      <c r="K281" s="96"/>
      <c r="L281" s="20"/>
      <c r="M281" s="20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s="22" customFormat="1" ht="42" customHeight="1">
      <c r="A282" s="42"/>
      <c r="B282" s="100" t="s">
        <v>126</v>
      </c>
      <c r="C282" s="58"/>
      <c r="D282" s="66"/>
      <c r="E282" s="61"/>
      <c r="F282" s="5" t="s">
        <v>17</v>
      </c>
      <c r="G282" s="20">
        <f t="shared" si="161"/>
        <v>514878.28</v>
      </c>
      <c r="H282" s="20"/>
      <c r="I282" s="20"/>
      <c r="J282" s="20"/>
      <c r="K282" s="96">
        <f>K283+K284</f>
        <v>514878.28</v>
      </c>
      <c r="L282" s="20"/>
      <c r="M282" s="20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s="22" customFormat="1" ht="104.25" customHeight="1">
      <c r="A283" s="42"/>
      <c r="B283" s="101"/>
      <c r="C283" s="59">
        <v>2017</v>
      </c>
      <c r="D283" s="67">
        <v>2019</v>
      </c>
      <c r="E283" s="61" t="s">
        <v>16</v>
      </c>
      <c r="F283" s="5" t="s">
        <v>18</v>
      </c>
      <c r="G283" s="20">
        <f t="shared" si="161"/>
        <v>0</v>
      </c>
      <c r="H283" s="20"/>
      <c r="I283" s="20"/>
      <c r="J283" s="20"/>
      <c r="K283" s="96"/>
      <c r="L283" s="20"/>
      <c r="M283" s="20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s="22" customFormat="1" ht="69.75" customHeight="1">
      <c r="A284" s="42"/>
      <c r="B284" s="102"/>
      <c r="C284" s="59"/>
      <c r="D284" s="67"/>
      <c r="E284" s="61"/>
      <c r="F284" s="5" t="s">
        <v>19</v>
      </c>
      <c r="G284" s="20">
        <f t="shared" si="161"/>
        <v>514878.28</v>
      </c>
      <c r="H284" s="20"/>
      <c r="I284" s="20"/>
      <c r="J284" s="20"/>
      <c r="K284" s="96">
        <v>514878.28</v>
      </c>
      <c r="L284" s="20"/>
      <c r="M284" s="20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s="22" customFormat="1" ht="41.25" customHeight="1">
      <c r="A285" s="42"/>
      <c r="B285" s="100" t="s">
        <v>125</v>
      </c>
      <c r="C285" s="157">
        <v>2017</v>
      </c>
      <c r="D285" s="157">
        <v>2019</v>
      </c>
      <c r="E285" s="117" t="s">
        <v>16</v>
      </c>
      <c r="F285" s="5" t="s">
        <v>17</v>
      </c>
      <c r="G285" s="20">
        <f t="shared" si="161"/>
        <v>1300000</v>
      </c>
      <c r="H285" s="20"/>
      <c r="I285" s="20"/>
      <c r="J285" s="20"/>
      <c r="K285" s="96">
        <f>K286+K287</f>
        <v>1300000</v>
      </c>
      <c r="L285" s="20"/>
      <c r="M285" s="20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s="22" customFormat="1" ht="105.75" customHeight="1">
      <c r="A286" s="42"/>
      <c r="B286" s="101"/>
      <c r="C286" s="158"/>
      <c r="D286" s="158"/>
      <c r="E286" s="118"/>
      <c r="F286" s="5" t="s">
        <v>18</v>
      </c>
      <c r="G286" s="20">
        <f t="shared" si="161"/>
        <v>0</v>
      </c>
      <c r="H286" s="20"/>
      <c r="I286" s="20"/>
      <c r="J286" s="20"/>
      <c r="K286" s="20"/>
      <c r="L286" s="20"/>
      <c r="M286" s="20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s="22" customFormat="1" ht="66.75" customHeight="1">
      <c r="A287" s="42"/>
      <c r="B287" s="102"/>
      <c r="C287" s="159"/>
      <c r="D287" s="159"/>
      <c r="E287" s="119"/>
      <c r="F287" s="5" t="s">
        <v>19</v>
      </c>
      <c r="G287" s="20">
        <f t="shared" si="161"/>
        <v>1300000</v>
      </c>
      <c r="H287" s="20"/>
      <c r="I287" s="20"/>
      <c r="J287" s="20"/>
      <c r="K287" s="96">
        <v>1300000</v>
      </c>
      <c r="L287" s="20"/>
      <c r="M287" s="20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s="22" customFormat="1" ht="55.5" customHeight="1">
      <c r="A288" s="42"/>
      <c r="B288" s="100" t="s">
        <v>127</v>
      </c>
      <c r="C288" s="58"/>
      <c r="D288" s="66"/>
      <c r="E288" s="117" t="s">
        <v>16</v>
      </c>
      <c r="F288" s="5" t="s">
        <v>17</v>
      </c>
      <c r="G288" s="20">
        <f t="shared" si="161"/>
        <v>5192665.8099999996</v>
      </c>
      <c r="H288" s="20"/>
      <c r="I288" s="20"/>
      <c r="J288" s="20"/>
      <c r="K288" s="96">
        <f>K289+K290</f>
        <v>5192665.8099999996</v>
      </c>
      <c r="L288" s="20"/>
      <c r="M288" s="20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s="22" customFormat="1" ht="104.25" customHeight="1">
      <c r="A289" s="42"/>
      <c r="B289" s="101"/>
      <c r="C289" s="59"/>
      <c r="D289" s="67"/>
      <c r="E289" s="118"/>
      <c r="F289" s="5" t="s">
        <v>18</v>
      </c>
      <c r="G289" s="20">
        <f t="shared" si="161"/>
        <v>259634</v>
      </c>
      <c r="H289" s="20"/>
      <c r="I289" s="20"/>
      <c r="J289" s="20"/>
      <c r="K289" s="96">
        <v>259634</v>
      </c>
      <c r="L289" s="20"/>
      <c r="M289" s="20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s="22" customFormat="1" ht="65.25" customHeight="1">
      <c r="A290" s="42"/>
      <c r="B290" s="102"/>
      <c r="C290" s="60"/>
      <c r="D290" s="51"/>
      <c r="E290" s="119"/>
      <c r="F290" s="5" t="s">
        <v>19</v>
      </c>
      <c r="G290" s="20">
        <f t="shared" si="161"/>
        <v>4933031.8099999996</v>
      </c>
      <c r="H290" s="20"/>
      <c r="I290" s="20"/>
      <c r="J290" s="20"/>
      <c r="K290" s="96">
        <v>4933031.8099999996</v>
      </c>
      <c r="L290" s="20"/>
      <c r="M290" s="20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s="22" customFormat="1" ht="54.75" customHeight="1">
      <c r="A291" s="42"/>
      <c r="B291" s="90" t="s">
        <v>133</v>
      </c>
      <c r="C291" s="66">
        <v>2017</v>
      </c>
      <c r="D291" s="80">
        <v>2019</v>
      </c>
      <c r="E291" s="117" t="s">
        <v>16</v>
      </c>
      <c r="F291" s="5" t="s">
        <v>17</v>
      </c>
      <c r="G291" s="20">
        <f t="shared" si="161"/>
        <v>19369</v>
      </c>
      <c r="H291" s="20"/>
      <c r="I291" s="20"/>
      <c r="J291" s="20"/>
      <c r="K291" s="96">
        <v>19369</v>
      </c>
      <c r="L291" s="20"/>
      <c r="M291" s="20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s="22" customFormat="1" ht="107.25" customHeight="1">
      <c r="A292" s="42"/>
      <c r="B292" s="78"/>
      <c r="C292" s="67"/>
      <c r="D292" s="81"/>
      <c r="E292" s="118"/>
      <c r="F292" s="5" t="s">
        <v>18</v>
      </c>
      <c r="G292" s="20">
        <f t="shared" si="161"/>
        <v>19369</v>
      </c>
      <c r="H292" s="20"/>
      <c r="I292" s="20"/>
      <c r="J292" s="20"/>
      <c r="K292" s="96">
        <v>19369</v>
      </c>
      <c r="L292" s="20"/>
      <c r="M292" s="20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s="22" customFormat="1" ht="63" customHeight="1">
      <c r="A293" s="42"/>
      <c r="B293" s="79"/>
      <c r="C293" s="51"/>
      <c r="D293" s="82"/>
      <c r="E293" s="119"/>
      <c r="F293" s="5" t="s">
        <v>19</v>
      </c>
      <c r="G293" s="20"/>
      <c r="H293" s="20"/>
      <c r="I293" s="20"/>
      <c r="J293" s="20"/>
      <c r="K293" s="96"/>
      <c r="L293" s="20"/>
      <c r="M293" s="20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s="22" customFormat="1" ht="77.25" customHeight="1">
      <c r="A294" s="42"/>
      <c r="B294" s="88" t="s">
        <v>132</v>
      </c>
      <c r="C294" s="89">
        <v>2017</v>
      </c>
      <c r="D294" s="89">
        <v>2019</v>
      </c>
      <c r="E294" s="117" t="s">
        <v>16</v>
      </c>
      <c r="F294" s="28" t="s">
        <v>17</v>
      </c>
      <c r="G294" s="20"/>
      <c r="H294" s="20"/>
      <c r="I294" s="20"/>
      <c r="J294" s="20"/>
      <c r="K294" s="96">
        <f>K295+K296</f>
        <v>1595901.62</v>
      </c>
      <c r="L294" s="20"/>
      <c r="M294" s="20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s="22" customFormat="1" ht="106.5" customHeight="1">
      <c r="A295" s="42"/>
      <c r="B295" s="86"/>
      <c r="C295" s="84"/>
      <c r="D295" s="84"/>
      <c r="E295" s="118"/>
      <c r="F295" s="28" t="s">
        <v>18</v>
      </c>
      <c r="G295" s="20"/>
      <c r="H295" s="20"/>
      <c r="I295" s="20"/>
      <c r="J295" s="20"/>
      <c r="K295" s="96">
        <v>79796</v>
      </c>
      <c r="L295" s="20"/>
      <c r="M295" s="20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s="22" customFormat="1" ht="66" customHeight="1">
      <c r="A296" s="42"/>
      <c r="B296" s="87"/>
      <c r="C296" s="85"/>
      <c r="D296" s="85"/>
      <c r="E296" s="119"/>
      <c r="F296" s="28" t="s">
        <v>19</v>
      </c>
      <c r="G296" s="20"/>
      <c r="H296" s="20"/>
      <c r="I296" s="20"/>
      <c r="J296" s="20"/>
      <c r="K296" s="96">
        <v>1516105.62</v>
      </c>
      <c r="L296" s="20"/>
      <c r="M296" s="20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s="22" customFormat="1" ht="66" customHeight="1">
      <c r="A297" s="42"/>
      <c r="B297" s="97" t="s">
        <v>135</v>
      </c>
      <c r="C297" s="91">
        <v>2017</v>
      </c>
      <c r="D297" s="91">
        <v>2019</v>
      </c>
      <c r="E297" s="117" t="s">
        <v>16</v>
      </c>
      <c r="F297" s="28" t="s">
        <v>17</v>
      </c>
      <c r="G297" s="20"/>
      <c r="H297" s="20"/>
      <c r="I297" s="20"/>
      <c r="J297" s="20"/>
      <c r="K297" s="95">
        <f>K298+K299</f>
        <v>67851</v>
      </c>
      <c r="L297" s="20"/>
      <c r="M297" s="20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s="22" customFormat="1" ht="105.75" customHeight="1">
      <c r="A298" s="42"/>
      <c r="B298" s="94"/>
      <c r="C298" s="92"/>
      <c r="D298" s="92"/>
      <c r="E298" s="118"/>
      <c r="F298" s="28" t="s">
        <v>18</v>
      </c>
      <c r="G298" s="20"/>
      <c r="H298" s="20"/>
      <c r="I298" s="20"/>
      <c r="J298" s="20"/>
      <c r="K298" s="95">
        <v>67851</v>
      </c>
      <c r="L298" s="20"/>
      <c r="M298" s="20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s="22" customFormat="1" ht="75.75" customHeight="1">
      <c r="A299" s="42"/>
      <c r="B299" s="65"/>
      <c r="C299" s="93"/>
      <c r="D299" s="93"/>
      <c r="E299" s="119"/>
      <c r="F299" s="28" t="s">
        <v>19</v>
      </c>
      <c r="G299" s="20"/>
      <c r="H299" s="20"/>
      <c r="I299" s="20"/>
      <c r="J299" s="20"/>
      <c r="K299" s="20"/>
      <c r="L299" s="20"/>
      <c r="M299" s="20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s="22" customFormat="1" ht="45" customHeight="1">
      <c r="A300" s="83"/>
      <c r="B300" s="62" t="s">
        <v>128</v>
      </c>
      <c r="C300" s="63"/>
      <c r="D300" s="63"/>
      <c r="E300" s="64"/>
      <c r="F300" s="5" t="s">
        <v>17</v>
      </c>
      <c r="G300" s="20">
        <f t="shared" si="161"/>
        <v>17572619.009999998</v>
      </c>
      <c r="H300" s="20"/>
      <c r="I300" s="20"/>
      <c r="J300" s="20"/>
      <c r="K300" s="95">
        <f>K301+K302</f>
        <v>11493850.01</v>
      </c>
      <c r="L300" s="20">
        <f t="shared" ref="L300:M300" si="169">L301+L302</f>
        <v>2892527</v>
      </c>
      <c r="M300" s="20">
        <f t="shared" si="169"/>
        <v>3186242</v>
      </c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s="22" customFormat="1" ht="103.5" customHeight="1">
      <c r="A301" s="59"/>
      <c r="B301" s="62"/>
      <c r="C301" s="63"/>
      <c r="D301" s="63"/>
      <c r="E301" s="64"/>
      <c r="F301" s="5" t="s">
        <v>18</v>
      </c>
      <c r="G301" s="20">
        <f t="shared" si="161"/>
        <v>9308603.3000000007</v>
      </c>
      <c r="H301" s="20"/>
      <c r="I301" s="20"/>
      <c r="J301" s="20"/>
      <c r="K301" s="95">
        <v>3229834.3</v>
      </c>
      <c r="L301" s="20">
        <f t="shared" ref="L301:M301" si="170">L271+L274+L277+L280+L289</f>
        <v>2892527</v>
      </c>
      <c r="M301" s="20">
        <f t="shared" si="170"/>
        <v>3186242</v>
      </c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s="22" customFormat="1" ht="75" customHeight="1">
      <c r="A302" s="60"/>
      <c r="B302" s="65"/>
      <c r="C302" s="73"/>
      <c r="D302" s="73"/>
      <c r="E302" s="68"/>
      <c r="F302" s="5" t="s">
        <v>19</v>
      </c>
      <c r="G302" s="20">
        <f t="shared" si="161"/>
        <v>8264015.71</v>
      </c>
      <c r="H302" s="20"/>
      <c r="I302" s="20"/>
      <c r="J302" s="20"/>
      <c r="K302" s="95">
        <v>8264015.71</v>
      </c>
      <c r="L302" s="20"/>
      <c r="M302" s="20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ht="38.25">
      <c r="A303" s="138" t="s">
        <v>129</v>
      </c>
      <c r="B303" s="139"/>
      <c r="C303" s="139"/>
      <c r="D303" s="139"/>
      <c r="E303" s="140"/>
      <c r="F303" s="5" t="s">
        <v>17</v>
      </c>
      <c r="G303" s="11">
        <f>H303+I303+J303+K303+L303+M303</f>
        <v>178050342.72</v>
      </c>
      <c r="H303" s="11">
        <f t="shared" ref="H303:J304" si="171">H30+H68+H209+H233</f>
        <v>40530915.329999998</v>
      </c>
      <c r="I303" s="11">
        <f t="shared" si="171"/>
        <v>38300755.899999999</v>
      </c>
      <c r="J303" s="30">
        <f t="shared" si="171"/>
        <v>33489669.25</v>
      </c>
      <c r="K303" s="96">
        <v>37947293.240000002</v>
      </c>
      <c r="L303" s="20">
        <f>L30+L68+L209+L233+L259+L300</f>
        <v>18205347</v>
      </c>
      <c r="M303" s="20">
        <f>M30+M68+M209+M233+M259+M300</f>
        <v>9576362</v>
      </c>
      <c r="N303" s="4" t="s">
        <v>15</v>
      </c>
      <c r="O303" s="4" t="s">
        <v>15</v>
      </c>
      <c r="P303" s="4" t="s">
        <v>15</v>
      </c>
      <c r="Q303" s="4" t="s">
        <v>15</v>
      </c>
      <c r="R303" s="4" t="s">
        <v>15</v>
      </c>
      <c r="S303" s="4" t="s">
        <v>15</v>
      </c>
      <c r="T303" s="4" t="s">
        <v>15</v>
      </c>
      <c r="U303" s="4" t="s">
        <v>15</v>
      </c>
      <c r="V303" s="4" t="s">
        <v>15</v>
      </c>
    </row>
    <row r="304" spans="1:22" ht="102">
      <c r="A304" s="141"/>
      <c r="B304" s="139"/>
      <c r="C304" s="139"/>
      <c r="D304" s="139"/>
      <c r="E304" s="140"/>
      <c r="F304" s="5" t="s">
        <v>18</v>
      </c>
      <c r="G304" s="11">
        <f>H304+I304+J304+K304+L304+M304</f>
        <v>94377489.850000009</v>
      </c>
      <c r="H304" s="11">
        <f t="shared" si="171"/>
        <v>14037955.1</v>
      </c>
      <c r="I304" s="11">
        <f t="shared" si="171"/>
        <v>15671391.240000002</v>
      </c>
      <c r="J304" s="20">
        <f t="shared" si="171"/>
        <v>17930833.059999999</v>
      </c>
      <c r="K304" s="96">
        <v>18955601.449999999</v>
      </c>
      <c r="L304" s="20">
        <f>L31+L69+L210+L234+L260+L301</f>
        <v>18205347</v>
      </c>
      <c r="M304" s="20">
        <f>M31+M69+M210+M234+M260+M301</f>
        <v>9576362</v>
      </c>
      <c r="N304" s="4" t="s">
        <v>15</v>
      </c>
      <c r="O304" s="4" t="s">
        <v>15</v>
      </c>
      <c r="P304" s="4" t="s">
        <v>15</v>
      </c>
      <c r="Q304" s="4" t="s">
        <v>15</v>
      </c>
      <c r="R304" s="4" t="s">
        <v>15</v>
      </c>
      <c r="S304" s="4" t="s">
        <v>15</v>
      </c>
      <c r="T304" s="4" t="s">
        <v>15</v>
      </c>
      <c r="U304" s="4" t="s">
        <v>15</v>
      </c>
      <c r="V304" s="4" t="s">
        <v>15</v>
      </c>
    </row>
    <row r="305" spans="1:22" ht="119.25" customHeight="1">
      <c r="A305" s="141"/>
      <c r="B305" s="139"/>
      <c r="C305" s="139"/>
      <c r="D305" s="139"/>
      <c r="E305" s="140"/>
      <c r="F305" s="5" t="s">
        <v>102</v>
      </c>
      <c r="G305" s="11">
        <f>H305+I305+J305+K305+L305+M305</f>
        <v>6909247.5700000003</v>
      </c>
      <c r="H305" s="11"/>
      <c r="I305" s="11"/>
      <c r="J305" s="20">
        <f>J133</f>
        <v>3554837.82</v>
      </c>
      <c r="K305" s="96">
        <f>K211</f>
        <v>3354409.75</v>
      </c>
      <c r="L305" s="11"/>
      <c r="M305" s="11"/>
      <c r="N305" s="4"/>
      <c r="O305" s="4"/>
      <c r="P305" s="4"/>
      <c r="Q305" s="4"/>
      <c r="R305" s="4"/>
      <c r="S305" s="4"/>
      <c r="T305" s="4"/>
      <c r="U305" s="4"/>
      <c r="V305" s="4"/>
    </row>
    <row r="306" spans="1:22" ht="71.25" customHeight="1">
      <c r="A306" s="142"/>
      <c r="B306" s="143"/>
      <c r="C306" s="143"/>
      <c r="D306" s="143"/>
      <c r="E306" s="144"/>
      <c r="F306" s="5" t="s">
        <v>101</v>
      </c>
      <c r="G306" s="11">
        <f>H306+I306+J306+K306+L306+M306</f>
        <v>76763605.299999997</v>
      </c>
      <c r="H306" s="11">
        <f>H32+H70+H212+H235</f>
        <v>26492960.23</v>
      </c>
      <c r="I306" s="11">
        <f>I32+I70+I212+I235</f>
        <v>22629364.66</v>
      </c>
      <c r="J306" s="20">
        <f>J32+J70+J212+J235</f>
        <v>12003998.369999999</v>
      </c>
      <c r="K306" s="96">
        <v>15637282.039999999</v>
      </c>
      <c r="L306" s="11">
        <f>L32+L70+L212+L235</f>
        <v>0</v>
      </c>
      <c r="M306" s="11">
        <f>M32+M70+M212+M235</f>
        <v>0</v>
      </c>
      <c r="N306" s="4" t="s">
        <v>15</v>
      </c>
      <c r="O306" s="4" t="s">
        <v>15</v>
      </c>
      <c r="P306" s="4" t="s">
        <v>15</v>
      </c>
      <c r="Q306" s="4" t="s">
        <v>15</v>
      </c>
      <c r="R306" s="4" t="s">
        <v>15</v>
      </c>
      <c r="S306" s="4" t="s">
        <v>15</v>
      </c>
      <c r="T306" s="4" t="s">
        <v>15</v>
      </c>
      <c r="U306" s="4" t="s">
        <v>15</v>
      </c>
      <c r="V306" s="4" t="s">
        <v>15</v>
      </c>
    </row>
    <row r="307" spans="1:22">
      <c r="A307" s="7"/>
      <c r="B307" s="7"/>
      <c r="C307" s="7"/>
      <c r="D307" s="7"/>
      <c r="E307" s="7"/>
      <c r="F307" s="7"/>
      <c r="G307" s="7"/>
      <c r="H307" s="7"/>
      <c r="I307" s="7"/>
      <c r="J307" s="21"/>
      <c r="K307" s="21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</row>
    <row r="309" spans="1:22">
      <c r="B309" s="14"/>
      <c r="G309" s="14"/>
    </row>
    <row r="310" spans="1:22">
      <c r="B310" s="14"/>
    </row>
    <row r="311" spans="1:22">
      <c r="B311" s="14"/>
    </row>
  </sheetData>
  <mergeCells count="423">
    <mergeCell ref="E297:E299"/>
    <mergeCell ref="E294:E296"/>
    <mergeCell ref="E291:E293"/>
    <mergeCell ref="A262:B262"/>
    <mergeCell ref="A263:B263"/>
    <mergeCell ref="B264:B266"/>
    <mergeCell ref="B267:B269"/>
    <mergeCell ref="E264:E266"/>
    <mergeCell ref="E267:E269"/>
    <mergeCell ref="E270:E272"/>
    <mergeCell ref="E273:E275"/>
    <mergeCell ref="E276:E278"/>
    <mergeCell ref="E279:E281"/>
    <mergeCell ref="E288:E290"/>
    <mergeCell ref="B270:B272"/>
    <mergeCell ref="B273:B275"/>
    <mergeCell ref="B276:B278"/>
    <mergeCell ref="B279:B281"/>
    <mergeCell ref="B288:B290"/>
    <mergeCell ref="B285:B287"/>
    <mergeCell ref="C285:C287"/>
    <mergeCell ref="D285:D287"/>
    <mergeCell ref="E285:E287"/>
    <mergeCell ref="B282:B284"/>
    <mergeCell ref="A256:A258"/>
    <mergeCell ref="B256:B258"/>
    <mergeCell ref="C256:C258"/>
    <mergeCell ref="D256:D258"/>
    <mergeCell ref="E256:E258"/>
    <mergeCell ref="A259:A261"/>
    <mergeCell ref="B259:B261"/>
    <mergeCell ref="C259:C261"/>
    <mergeCell ref="D259:D261"/>
    <mergeCell ref="E259:E261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A250:A252"/>
    <mergeCell ref="B250:B252"/>
    <mergeCell ref="C250:C252"/>
    <mergeCell ref="D250:D252"/>
    <mergeCell ref="E250:E252"/>
    <mergeCell ref="D112:D114"/>
    <mergeCell ref="E112:E114"/>
    <mergeCell ref="A115:A117"/>
    <mergeCell ref="B115:B117"/>
    <mergeCell ref="C115:C117"/>
    <mergeCell ref="D115:D117"/>
    <mergeCell ref="E115:E117"/>
    <mergeCell ref="A118:A120"/>
    <mergeCell ref="B118:B120"/>
    <mergeCell ref="C118:C120"/>
    <mergeCell ref="D118:D120"/>
    <mergeCell ref="A103:A105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C85:C87"/>
    <mergeCell ref="D85:D87"/>
    <mergeCell ref="E85:E87"/>
    <mergeCell ref="A88:A90"/>
    <mergeCell ref="B88:B90"/>
    <mergeCell ref="C88:C90"/>
    <mergeCell ref="D88:D90"/>
    <mergeCell ref="E88:E90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303:E306"/>
    <mergeCell ref="A1:V1"/>
    <mergeCell ref="A2:V2"/>
    <mergeCell ref="A3:V3"/>
    <mergeCell ref="A5:V5"/>
    <mergeCell ref="A6:V6"/>
    <mergeCell ref="A7:V7"/>
    <mergeCell ref="A209:A212"/>
    <mergeCell ref="B209:B212"/>
    <mergeCell ref="C209:C212"/>
    <mergeCell ref="D209:D212"/>
    <mergeCell ref="E209:E212"/>
    <mergeCell ref="A91:A93"/>
    <mergeCell ref="B91:B93"/>
    <mergeCell ref="C91:C93"/>
    <mergeCell ref="D91:D93"/>
    <mergeCell ref="E91:E93"/>
    <mergeCell ref="A97:A99"/>
    <mergeCell ref="B97:B99"/>
    <mergeCell ref="C97:C99"/>
    <mergeCell ref="D97:D99"/>
    <mergeCell ref="E97:E99"/>
    <mergeCell ref="A85:A87"/>
    <mergeCell ref="B85:B87"/>
    <mergeCell ref="E118:E120"/>
    <mergeCell ref="A121:A123"/>
    <mergeCell ref="B121:B123"/>
    <mergeCell ref="C121:C123"/>
    <mergeCell ref="D121:D123"/>
    <mergeCell ref="E121:E123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3"/>
    <mergeCell ref="B130:B133"/>
    <mergeCell ref="C130:C133"/>
    <mergeCell ref="D130:D133"/>
    <mergeCell ref="E130:E133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E137:E139"/>
    <mergeCell ref="D137:D139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8:A160"/>
    <mergeCell ref="B158:B160"/>
    <mergeCell ref="C158:C160"/>
    <mergeCell ref="D158:D160"/>
    <mergeCell ref="E158:E160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67:A169"/>
    <mergeCell ref="B167:B169"/>
    <mergeCell ref="C167:C169"/>
    <mergeCell ref="D167:D169"/>
    <mergeCell ref="E167:E169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C200:C202"/>
    <mergeCell ref="D200:D202"/>
    <mergeCell ref="E200:E202"/>
    <mergeCell ref="A206:A208"/>
    <mergeCell ref="B206:B208"/>
    <mergeCell ref="C206:C208"/>
    <mergeCell ref="D206:D208"/>
    <mergeCell ref="E206:E208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00:A202"/>
    <mergeCell ref="B200:B202"/>
    <mergeCell ref="A230:A232"/>
    <mergeCell ref="B230:B232"/>
    <mergeCell ref="C230:C232"/>
    <mergeCell ref="D230:D232"/>
    <mergeCell ref="E230:E232"/>
    <mergeCell ref="A221:A223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A227:A229"/>
    <mergeCell ref="B227:B229"/>
    <mergeCell ref="C227:C229"/>
    <mergeCell ref="D227:D229"/>
    <mergeCell ref="E227:E229"/>
    <mergeCell ref="A215:A217"/>
    <mergeCell ref="B215:B217"/>
    <mergeCell ref="C215:C217"/>
    <mergeCell ref="D215:D217"/>
    <mergeCell ref="E215:E217"/>
    <mergeCell ref="A213:B213"/>
    <mergeCell ref="A214:B214"/>
    <mergeCell ref="A218:A220"/>
    <mergeCell ref="B218:B220"/>
    <mergeCell ref="C218:C220"/>
    <mergeCell ref="D218:D220"/>
    <mergeCell ref="E218:E220"/>
    <mergeCell ref="B241:B243"/>
    <mergeCell ref="E241:E243"/>
    <mergeCell ref="B247:B249"/>
    <mergeCell ref="C247:C249"/>
    <mergeCell ref="D247:D249"/>
    <mergeCell ref="E247:E249"/>
    <mergeCell ref="A253:A255"/>
    <mergeCell ref="B253:B255"/>
    <mergeCell ref="C253:C255"/>
    <mergeCell ref="D253:D255"/>
    <mergeCell ref="E253:E255"/>
    <mergeCell ref="A236:B236"/>
    <mergeCell ref="B238:B240"/>
    <mergeCell ref="E238:E240"/>
    <mergeCell ref="A237:B237"/>
    <mergeCell ref="A233:A235"/>
    <mergeCell ref="B233:B235"/>
    <mergeCell ref="C233:C235"/>
    <mergeCell ref="D233:D235"/>
    <mergeCell ref="E233:E235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2017-09-20T09:54:59Z</cp:lastPrinted>
  <dcterms:created xsi:type="dcterms:W3CDTF">2016-05-12T05:25:06Z</dcterms:created>
  <dcterms:modified xsi:type="dcterms:W3CDTF">2017-09-21T03:26:06Z</dcterms:modified>
</cp:coreProperties>
</file>