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319" i="1"/>
  <c r="L279"/>
  <c r="L315"/>
  <c r="L312"/>
  <c r="L320"/>
  <c r="G311"/>
  <c r="G310"/>
  <c r="G309"/>
  <c r="L309"/>
  <c r="G69" l="1"/>
  <c r="L57"/>
  <c r="L68"/>
  <c r="G68" s="1"/>
  <c r="M194"/>
  <c r="M59"/>
  <c r="N59"/>
  <c r="K320"/>
  <c r="K300"/>
  <c r="G300" s="1"/>
  <c r="K279"/>
  <c r="G217"/>
  <c r="G216"/>
  <c r="G213"/>
  <c r="K214"/>
  <c r="G214" s="1"/>
  <c r="K215"/>
  <c r="G215" s="1"/>
  <c r="G29"/>
  <c r="G28"/>
  <c r="G26"/>
  <c r="G25"/>
  <c r="G42"/>
  <c r="G66"/>
  <c r="G63"/>
  <c r="G60"/>
  <c r="G57" s="1"/>
  <c r="G119"/>
  <c r="G308"/>
  <c r="G307"/>
  <c r="K306"/>
  <c r="G306" s="1"/>
  <c r="G305"/>
  <c r="G304"/>
  <c r="G302"/>
  <c r="G301"/>
  <c r="G299"/>
  <c r="G298"/>
  <c r="G295"/>
  <c r="G296"/>
  <c r="G293"/>
  <c r="G289"/>
  <c r="G286"/>
  <c r="G284"/>
  <c r="G283"/>
  <c r="G280"/>
  <c r="G267"/>
  <c r="G266"/>
  <c r="G264"/>
  <c r="G263"/>
  <c r="G260"/>
  <c r="G258"/>
  <c r="G257"/>
  <c r="G255"/>
  <c r="G254"/>
  <c r="G207"/>
  <c r="G204"/>
  <c r="G201"/>
  <c r="G198"/>
  <c r="G195"/>
  <c r="G162"/>
  <c r="G151"/>
  <c r="G150"/>
  <c r="G148"/>
  <c r="G147"/>
  <c r="G139"/>
  <c r="G138"/>
  <c r="G136"/>
  <c r="G323" s="1"/>
  <c r="G135"/>
  <c r="G134"/>
  <c r="G231"/>
  <c r="G228" s="1"/>
  <c r="G225" s="1"/>
  <c r="G269"/>
  <c r="G320"/>
  <c r="N285"/>
  <c r="M192"/>
  <c r="M206"/>
  <c r="M197"/>
  <c r="M65"/>
  <c r="P319"/>
  <c r="P277" s="1"/>
  <c r="P274" s="1"/>
  <c r="O319"/>
  <c r="O277" s="1"/>
  <c r="O274" s="1"/>
  <c r="N319"/>
  <c r="N318" s="1"/>
  <c r="N276" s="1"/>
  <c r="N273" s="1"/>
  <c r="P288"/>
  <c r="O288"/>
  <c r="N288"/>
  <c r="P285"/>
  <c r="O285"/>
  <c r="P282"/>
  <c r="O282"/>
  <c r="N282"/>
  <c r="P279"/>
  <c r="O279"/>
  <c r="N279"/>
  <c r="P278"/>
  <c r="P275" s="1"/>
  <c r="O278"/>
  <c r="O275" s="1"/>
  <c r="N278"/>
  <c r="N275" s="1"/>
  <c r="P239"/>
  <c r="P236" s="1"/>
  <c r="P233" s="1"/>
  <c r="O239"/>
  <c r="O236" s="1"/>
  <c r="O233" s="1"/>
  <c r="N239"/>
  <c r="N236" s="1"/>
  <c r="N233" s="1"/>
  <c r="P238"/>
  <c r="P235" s="1"/>
  <c r="O238"/>
  <c r="N238"/>
  <c r="N235" s="1"/>
  <c r="O235"/>
  <c r="P234"/>
  <c r="O234"/>
  <c r="N234"/>
  <c r="P230"/>
  <c r="P227" s="1"/>
  <c r="P224" s="1"/>
  <c r="O230"/>
  <c r="O227" s="1"/>
  <c r="O224" s="1"/>
  <c r="N230"/>
  <c r="N227" s="1"/>
  <c r="N224" s="1"/>
  <c r="P229"/>
  <c r="P226" s="1"/>
  <c r="O229"/>
  <c r="O226" s="1"/>
  <c r="N229"/>
  <c r="N226" s="1"/>
  <c r="P228"/>
  <c r="P225" s="1"/>
  <c r="O228"/>
  <c r="O225" s="1"/>
  <c r="O243" s="1"/>
  <c r="N228"/>
  <c r="N225" s="1"/>
  <c r="P209"/>
  <c r="O209"/>
  <c r="N209"/>
  <c r="P206"/>
  <c r="O206"/>
  <c r="N206"/>
  <c r="P203"/>
  <c r="O203"/>
  <c r="N203"/>
  <c r="P200"/>
  <c r="O200"/>
  <c r="N200"/>
  <c r="P197"/>
  <c r="O197"/>
  <c r="N197"/>
  <c r="P194"/>
  <c r="O194"/>
  <c r="N194"/>
  <c r="P193"/>
  <c r="P190" s="1"/>
  <c r="O193"/>
  <c r="O190" s="1"/>
  <c r="N193"/>
  <c r="N190" s="1"/>
  <c r="P192"/>
  <c r="P189" s="1"/>
  <c r="O192"/>
  <c r="O189" s="1"/>
  <c r="N192"/>
  <c r="N189" s="1"/>
  <c r="P185"/>
  <c r="O185"/>
  <c r="N185"/>
  <c r="P182"/>
  <c r="O182"/>
  <c r="N182"/>
  <c r="P179"/>
  <c r="O179"/>
  <c r="N179"/>
  <c r="P176"/>
  <c r="O176"/>
  <c r="N176"/>
  <c r="P173"/>
  <c r="O173"/>
  <c r="N173"/>
  <c r="P170"/>
  <c r="O170"/>
  <c r="N170"/>
  <c r="P167"/>
  <c r="O167"/>
  <c r="N167"/>
  <c r="P164"/>
  <c r="O164"/>
  <c r="N164"/>
  <c r="P161"/>
  <c r="O161"/>
  <c r="N161"/>
  <c r="P158"/>
  <c r="O158"/>
  <c r="N158"/>
  <c r="P155"/>
  <c r="O155"/>
  <c r="N155"/>
  <c r="P152"/>
  <c r="O152"/>
  <c r="N152"/>
  <c r="P149"/>
  <c r="O149"/>
  <c r="N149"/>
  <c r="P146"/>
  <c r="O146"/>
  <c r="N146"/>
  <c r="P145"/>
  <c r="P142" s="1"/>
  <c r="O145"/>
  <c r="O142" s="1"/>
  <c r="N145"/>
  <c r="N142" s="1"/>
  <c r="P144"/>
  <c r="O144"/>
  <c r="O141" s="1"/>
  <c r="N144"/>
  <c r="N141" s="1"/>
  <c r="P141"/>
  <c r="P137"/>
  <c r="O137"/>
  <c r="N137"/>
  <c r="P133"/>
  <c r="O133"/>
  <c r="N133"/>
  <c r="P130"/>
  <c r="O130"/>
  <c r="N130"/>
  <c r="P129"/>
  <c r="P126" s="1"/>
  <c r="O129"/>
  <c r="O126" s="1"/>
  <c r="N129"/>
  <c r="N126" s="1"/>
  <c r="P128"/>
  <c r="P125" s="1"/>
  <c r="O128"/>
  <c r="O125" s="1"/>
  <c r="N128"/>
  <c r="N125" s="1"/>
  <c r="P121"/>
  <c r="O121"/>
  <c r="N121"/>
  <c r="P118"/>
  <c r="P115" s="1"/>
  <c r="P112" s="1"/>
  <c r="O118"/>
  <c r="N118"/>
  <c r="P117"/>
  <c r="P114" s="1"/>
  <c r="O117"/>
  <c r="O114" s="1"/>
  <c r="N117"/>
  <c r="N114" s="1"/>
  <c r="P116"/>
  <c r="P113" s="1"/>
  <c r="O116"/>
  <c r="O113" s="1"/>
  <c r="N116"/>
  <c r="N113" s="1"/>
  <c r="P109"/>
  <c r="O109"/>
  <c r="N109"/>
  <c r="P106"/>
  <c r="O106"/>
  <c r="N106"/>
  <c r="P103"/>
  <c r="O103"/>
  <c r="N103"/>
  <c r="P100"/>
  <c r="O100"/>
  <c r="N100"/>
  <c r="P94"/>
  <c r="O94"/>
  <c r="N94"/>
  <c r="P91"/>
  <c r="O91"/>
  <c r="N91"/>
  <c r="P88"/>
  <c r="O88"/>
  <c r="N88"/>
  <c r="P85"/>
  <c r="O85"/>
  <c r="N85"/>
  <c r="P82"/>
  <c r="O82"/>
  <c r="N82"/>
  <c r="P81"/>
  <c r="P78" s="1"/>
  <c r="O81"/>
  <c r="O78" s="1"/>
  <c r="N81"/>
  <c r="N78" s="1"/>
  <c r="P80"/>
  <c r="P77" s="1"/>
  <c r="O80"/>
  <c r="O77" s="1"/>
  <c r="N80"/>
  <c r="N77" s="1"/>
  <c r="P65"/>
  <c r="O65"/>
  <c r="N65"/>
  <c r="P62"/>
  <c r="O62"/>
  <c r="N62"/>
  <c r="P59"/>
  <c r="O59"/>
  <c r="P58"/>
  <c r="P55" s="1"/>
  <c r="O58"/>
  <c r="O55" s="1"/>
  <c r="N58"/>
  <c r="N55" s="1"/>
  <c r="P57"/>
  <c r="P54" s="1"/>
  <c r="O57"/>
  <c r="O54" s="1"/>
  <c r="N57"/>
  <c r="N54" s="1"/>
  <c r="P50"/>
  <c r="P47" s="1"/>
  <c r="O50"/>
  <c r="N50"/>
  <c r="N47" s="1"/>
  <c r="P49"/>
  <c r="P46" s="1"/>
  <c r="O49"/>
  <c r="O46" s="1"/>
  <c r="N49"/>
  <c r="N46" s="1"/>
  <c r="P48"/>
  <c r="O48"/>
  <c r="N48"/>
  <c r="O47"/>
  <c r="P41"/>
  <c r="O41"/>
  <c r="N41"/>
  <c r="P38"/>
  <c r="P35" s="1"/>
  <c r="O38"/>
  <c r="N38"/>
  <c r="P37"/>
  <c r="O37"/>
  <c r="N37"/>
  <c r="P36"/>
  <c r="O36"/>
  <c r="N36"/>
  <c r="P27"/>
  <c r="O27"/>
  <c r="N27"/>
  <c r="P24"/>
  <c r="P21" s="1"/>
  <c r="P18" s="1"/>
  <c r="P30" s="1"/>
  <c r="O24"/>
  <c r="N24"/>
  <c r="P23"/>
  <c r="P20" s="1"/>
  <c r="P32" s="1"/>
  <c r="O23"/>
  <c r="O20" s="1"/>
  <c r="O32" s="1"/>
  <c r="N23"/>
  <c r="N20" s="1"/>
  <c r="N32" s="1"/>
  <c r="P22"/>
  <c r="P19" s="1"/>
  <c r="P31" s="1"/>
  <c r="O22"/>
  <c r="O19" s="1"/>
  <c r="O31" s="1"/>
  <c r="N22"/>
  <c r="N19" s="1"/>
  <c r="N31" s="1"/>
  <c r="L193"/>
  <c r="L190" s="1"/>
  <c r="L192"/>
  <c r="L189" s="1"/>
  <c r="L206"/>
  <c r="L48"/>
  <c r="M48"/>
  <c r="M45" s="1"/>
  <c r="K319"/>
  <c r="K277" s="1"/>
  <c r="K274" s="1"/>
  <c r="K229"/>
  <c r="K226" s="1"/>
  <c r="K228"/>
  <c r="K225" s="1"/>
  <c r="K303"/>
  <c r="G303" s="1"/>
  <c r="K291"/>
  <c r="G291" s="1"/>
  <c r="G292"/>
  <c r="G290"/>
  <c r="G287"/>
  <c r="G281"/>
  <c r="M319"/>
  <c r="M318" s="1"/>
  <c r="M276" s="1"/>
  <c r="M273" s="1"/>
  <c r="L277"/>
  <c r="L274" s="1"/>
  <c r="M288"/>
  <c r="L288"/>
  <c r="M285"/>
  <c r="L285"/>
  <c r="M282"/>
  <c r="L282"/>
  <c r="M279"/>
  <c r="M278"/>
  <c r="M275" s="1"/>
  <c r="L278"/>
  <c r="L275" s="1"/>
  <c r="K97"/>
  <c r="G97" s="1"/>
  <c r="G98"/>
  <c r="G99"/>
  <c r="K103"/>
  <c r="L103"/>
  <c r="M103"/>
  <c r="G104"/>
  <c r="K278"/>
  <c r="K275" s="1"/>
  <c r="K297"/>
  <c r="G297" s="1"/>
  <c r="K294"/>
  <c r="G294" s="1"/>
  <c r="K288"/>
  <c r="K285"/>
  <c r="K282"/>
  <c r="K265"/>
  <c r="G265" s="1"/>
  <c r="K262"/>
  <c r="G262" s="1"/>
  <c r="K261"/>
  <c r="K259" s="1"/>
  <c r="G259" s="1"/>
  <c r="K252"/>
  <c r="G252" s="1"/>
  <c r="K251"/>
  <c r="G251" s="1"/>
  <c r="K249"/>
  <c r="G249" s="1"/>
  <c r="K248"/>
  <c r="G248" s="1"/>
  <c r="K256"/>
  <c r="G256" s="1"/>
  <c r="K253"/>
  <c r="G253" s="1"/>
  <c r="K220"/>
  <c r="K323" s="1"/>
  <c r="L133"/>
  <c r="K133"/>
  <c r="K192"/>
  <c r="K189" s="1"/>
  <c r="K206"/>
  <c r="K85"/>
  <c r="M80"/>
  <c r="M77" s="1"/>
  <c r="L80"/>
  <c r="L77" s="1"/>
  <c r="I129"/>
  <c r="I126" s="1"/>
  <c r="G131"/>
  <c r="M128"/>
  <c r="M125" s="1"/>
  <c r="L128"/>
  <c r="L125" s="1"/>
  <c r="K128"/>
  <c r="K125" s="1"/>
  <c r="J128"/>
  <c r="J125" s="1"/>
  <c r="I128"/>
  <c r="I125" s="1"/>
  <c r="H128"/>
  <c r="H125" s="1"/>
  <c r="K81"/>
  <c r="K78" s="1"/>
  <c r="L129"/>
  <c r="L126" s="1"/>
  <c r="K129"/>
  <c r="K126" s="1"/>
  <c r="H129"/>
  <c r="H126" s="1"/>
  <c r="J129"/>
  <c r="J126" s="1"/>
  <c r="J220"/>
  <c r="J192"/>
  <c r="J189" s="1"/>
  <c r="K80"/>
  <c r="K77" s="1"/>
  <c r="J80"/>
  <c r="J77" s="1"/>
  <c r="I80"/>
  <c r="I77" s="1"/>
  <c r="H80"/>
  <c r="H77" s="1"/>
  <c r="J206"/>
  <c r="H133"/>
  <c r="I133"/>
  <c r="J323"/>
  <c r="J133"/>
  <c r="J137"/>
  <c r="I81"/>
  <c r="I78" s="1"/>
  <c r="J81"/>
  <c r="J78" s="1"/>
  <c r="L81"/>
  <c r="L78" s="1"/>
  <c r="M81"/>
  <c r="M78" s="1"/>
  <c r="H81"/>
  <c r="H78" s="1"/>
  <c r="I109"/>
  <c r="J109"/>
  <c r="K109"/>
  <c r="L109"/>
  <c r="M109"/>
  <c r="H109"/>
  <c r="G110"/>
  <c r="G111"/>
  <c r="I106"/>
  <c r="J106"/>
  <c r="K106"/>
  <c r="L106"/>
  <c r="M106"/>
  <c r="H106"/>
  <c r="G107"/>
  <c r="G108"/>
  <c r="G61"/>
  <c r="I50"/>
  <c r="J50"/>
  <c r="K50"/>
  <c r="L50"/>
  <c r="M50"/>
  <c r="M47" s="1"/>
  <c r="H50"/>
  <c r="H145"/>
  <c r="H142" s="1"/>
  <c r="I144"/>
  <c r="I141" s="1"/>
  <c r="J144"/>
  <c r="J141" s="1"/>
  <c r="K144"/>
  <c r="K141" s="1"/>
  <c r="L144"/>
  <c r="L141" s="1"/>
  <c r="M141"/>
  <c r="H144"/>
  <c r="H141" s="1"/>
  <c r="G159"/>
  <c r="G160"/>
  <c r="I158"/>
  <c r="J158"/>
  <c r="K158"/>
  <c r="L158"/>
  <c r="M158"/>
  <c r="H158"/>
  <c r="I59"/>
  <c r="J59"/>
  <c r="K59"/>
  <c r="L59"/>
  <c r="L56" s="1"/>
  <c r="H59"/>
  <c r="I239"/>
  <c r="I236" s="1"/>
  <c r="I233" s="1"/>
  <c r="J239"/>
  <c r="J236" s="1"/>
  <c r="J233" s="1"/>
  <c r="K239"/>
  <c r="K236" s="1"/>
  <c r="K233" s="1"/>
  <c r="L239"/>
  <c r="L236" s="1"/>
  <c r="L233" s="1"/>
  <c r="M239"/>
  <c r="M236" s="1"/>
  <c r="M233" s="1"/>
  <c r="H239"/>
  <c r="H236" s="1"/>
  <c r="H233" s="1"/>
  <c r="G240"/>
  <c r="G237" s="1"/>
  <c r="G234" s="1"/>
  <c r="G241"/>
  <c r="G238" s="1"/>
  <c r="G235" s="1"/>
  <c r="H238"/>
  <c r="H235" s="1"/>
  <c r="I238"/>
  <c r="I235" s="1"/>
  <c r="J238"/>
  <c r="J235" s="1"/>
  <c r="K238"/>
  <c r="K235" s="1"/>
  <c r="L238"/>
  <c r="L235" s="1"/>
  <c r="M238"/>
  <c r="M235" s="1"/>
  <c r="H237"/>
  <c r="H234" s="1"/>
  <c r="I237"/>
  <c r="I234" s="1"/>
  <c r="J237"/>
  <c r="J234" s="1"/>
  <c r="K237"/>
  <c r="K234" s="1"/>
  <c r="L234"/>
  <c r="M234"/>
  <c r="H229"/>
  <c r="H226" s="1"/>
  <c r="I229"/>
  <c r="I226" s="1"/>
  <c r="J229"/>
  <c r="J226" s="1"/>
  <c r="L229"/>
  <c r="L226" s="1"/>
  <c r="M229"/>
  <c r="M226" s="1"/>
  <c r="H228"/>
  <c r="H225" s="1"/>
  <c r="I228"/>
  <c r="I225" s="1"/>
  <c r="J228"/>
  <c r="J225" s="1"/>
  <c r="L228"/>
  <c r="L225" s="1"/>
  <c r="M228"/>
  <c r="M225" s="1"/>
  <c r="I230"/>
  <c r="I227" s="1"/>
  <c r="I224" s="1"/>
  <c r="J230"/>
  <c r="J227" s="1"/>
  <c r="J224" s="1"/>
  <c r="K230"/>
  <c r="K227" s="1"/>
  <c r="K224" s="1"/>
  <c r="L230"/>
  <c r="L227" s="1"/>
  <c r="L224" s="1"/>
  <c r="M230"/>
  <c r="M227" s="1"/>
  <c r="M224" s="1"/>
  <c r="H230"/>
  <c r="H227" s="1"/>
  <c r="H224" s="1"/>
  <c r="G232"/>
  <c r="G229" s="1"/>
  <c r="G226" s="1"/>
  <c r="I209"/>
  <c r="J209"/>
  <c r="K209"/>
  <c r="L209"/>
  <c r="M209"/>
  <c r="H209"/>
  <c r="G210"/>
  <c r="G211"/>
  <c r="I203"/>
  <c r="J203"/>
  <c r="K203"/>
  <c r="L203"/>
  <c r="M203"/>
  <c r="H203"/>
  <c r="G205"/>
  <c r="I200"/>
  <c r="J200"/>
  <c r="K200"/>
  <c r="L200"/>
  <c r="M200"/>
  <c r="M191" s="1"/>
  <c r="H200"/>
  <c r="G202"/>
  <c r="I197"/>
  <c r="J197"/>
  <c r="K197"/>
  <c r="L197"/>
  <c r="H197"/>
  <c r="G199"/>
  <c r="I194"/>
  <c r="J194"/>
  <c r="K194"/>
  <c r="L194"/>
  <c r="L191" s="1"/>
  <c r="H194"/>
  <c r="G196"/>
  <c r="H193"/>
  <c r="H190" s="1"/>
  <c r="I193"/>
  <c r="I190" s="1"/>
  <c r="J193"/>
  <c r="J190" s="1"/>
  <c r="K193"/>
  <c r="K190" s="1"/>
  <c r="M193"/>
  <c r="M190" s="1"/>
  <c r="H192"/>
  <c r="H189" s="1"/>
  <c r="I192"/>
  <c r="I189" s="1"/>
  <c r="M189"/>
  <c r="I185"/>
  <c r="J185"/>
  <c r="K185"/>
  <c r="L185"/>
  <c r="M185"/>
  <c r="H185"/>
  <c r="G186"/>
  <c r="G187"/>
  <c r="I182"/>
  <c r="J182"/>
  <c r="K182"/>
  <c r="L182"/>
  <c r="M182"/>
  <c r="H182"/>
  <c r="G183"/>
  <c r="G184"/>
  <c r="I179"/>
  <c r="J179"/>
  <c r="K179"/>
  <c r="L179"/>
  <c r="M179"/>
  <c r="H179"/>
  <c r="G180"/>
  <c r="G181"/>
  <c r="I176"/>
  <c r="J176"/>
  <c r="K176"/>
  <c r="L176"/>
  <c r="M176"/>
  <c r="H176"/>
  <c r="G177"/>
  <c r="G178"/>
  <c r="I173"/>
  <c r="J173"/>
  <c r="K173"/>
  <c r="L173"/>
  <c r="M173"/>
  <c r="H173"/>
  <c r="G174"/>
  <c r="G175"/>
  <c r="I170"/>
  <c r="J170"/>
  <c r="K170"/>
  <c r="L170"/>
  <c r="M170"/>
  <c r="H170"/>
  <c r="G171"/>
  <c r="G172"/>
  <c r="I167"/>
  <c r="J167"/>
  <c r="K167"/>
  <c r="L167"/>
  <c r="M167"/>
  <c r="H167"/>
  <c r="G168"/>
  <c r="G169"/>
  <c r="I164"/>
  <c r="J164"/>
  <c r="K164"/>
  <c r="L164"/>
  <c r="M164"/>
  <c r="H164"/>
  <c r="G165"/>
  <c r="G166"/>
  <c r="I161"/>
  <c r="J161"/>
  <c r="K161"/>
  <c r="L161"/>
  <c r="M161"/>
  <c r="H161"/>
  <c r="G163"/>
  <c r="M155"/>
  <c r="I155"/>
  <c r="J155"/>
  <c r="K155"/>
  <c r="L155"/>
  <c r="H155"/>
  <c r="G156"/>
  <c r="G157"/>
  <c r="I152"/>
  <c r="J152"/>
  <c r="K152"/>
  <c r="L152"/>
  <c r="M152"/>
  <c r="H152"/>
  <c r="G153"/>
  <c r="G154"/>
  <c r="I149"/>
  <c r="J149"/>
  <c r="K149"/>
  <c r="L149"/>
  <c r="M149"/>
  <c r="H149"/>
  <c r="I146"/>
  <c r="J146"/>
  <c r="K146"/>
  <c r="L146"/>
  <c r="M146"/>
  <c r="H146"/>
  <c r="I145"/>
  <c r="I142" s="1"/>
  <c r="J145"/>
  <c r="J142" s="1"/>
  <c r="K145"/>
  <c r="K142" s="1"/>
  <c r="L145"/>
  <c r="L142" s="1"/>
  <c r="M145"/>
  <c r="M142" s="1"/>
  <c r="I137"/>
  <c r="K137"/>
  <c r="L137"/>
  <c r="M137"/>
  <c r="H137"/>
  <c r="M133"/>
  <c r="I130"/>
  <c r="J130"/>
  <c r="K130"/>
  <c r="G130" s="1"/>
  <c r="L130"/>
  <c r="M130"/>
  <c r="H130"/>
  <c r="G132"/>
  <c r="M129"/>
  <c r="M126" s="1"/>
  <c r="I121"/>
  <c r="J121"/>
  <c r="K121"/>
  <c r="L121"/>
  <c r="M121"/>
  <c r="H121"/>
  <c r="G122"/>
  <c r="G123"/>
  <c r="G120"/>
  <c r="I118"/>
  <c r="J118"/>
  <c r="K118"/>
  <c r="L118"/>
  <c r="M118"/>
  <c r="H118"/>
  <c r="H117"/>
  <c r="H114" s="1"/>
  <c r="I117"/>
  <c r="I114" s="1"/>
  <c r="J117"/>
  <c r="J114" s="1"/>
  <c r="K117"/>
  <c r="K114" s="1"/>
  <c r="L117"/>
  <c r="L114" s="1"/>
  <c r="M117"/>
  <c r="M114" s="1"/>
  <c r="H116"/>
  <c r="H113" s="1"/>
  <c r="I116"/>
  <c r="I113" s="1"/>
  <c r="J116"/>
  <c r="J113" s="1"/>
  <c r="K116"/>
  <c r="K113" s="1"/>
  <c r="L116"/>
  <c r="L113" s="1"/>
  <c r="M116"/>
  <c r="M113" s="1"/>
  <c r="I100"/>
  <c r="J100"/>
  <c r="K100"/>
  <c r="L100"/>
  <c r="M100"/>
  <c r="H100"/>
  <c r="G101"/>
  <c r="G102"/>
  <c r="G96"/>
  <c r="G95"/>
  <c r="I94"/>
  <c r="J94"/>
  <c r="K94"/>
  <c r="L94"/>
  <c r="M94"/>
  <c r="H94"/>
  <c r="I91"/>
  <c r="J91"/>
  <c r="K91"/>
  <c r="L91"/>
  <c r="M91"/>
  <c r="H91"/>
  <c r="G92"/>
  <c r="G93"/>
  <c r="I88"/>
  <c r="J88"/>
  <c r="K88"/>
  <c r="L88"/>
  <c r="M88"/>
  <c r="H88"/>
  <c r="I85"/>
  <c r="J85"/>
  <c r="L85"/>
  <c r="M85"/>
  <c r="H85"/>
  <c r="I82"/>
  <c r="J82"/>
  <c r="K82"/>
  <c r="L82"/>
  <c r="M82"/>
  <c r="H82"/>
  <c r="G89"/>
  <c r="G90"/>
  <c r="G86"/>
  <c r="G87"/>
  <c r="G83"/>
  <c r="G84"/>
  <c r="I65"/>
  <c r="J65"/>
  <c r="K65"/>
  <c r="L65"/>
  <c r="H65"/>
  <c r="G67"/>
  <c r="I62"/>
  <c r="J62"/>
  <c r="K62"/>
  <c r="L62"/>
  <c r="M62"/>
  <c r="H62"/>
  <c r="G64"/>
  <c r="H58"/>
  <c r="H55" s="1"/>
  <c r="I58"/>
  <c r="I55" s="1"/>
  <c r="J58"/>
  <c r="J55" s="1"/>
  <c r="K58"/>
  <c r="K55" s="1"/>
  <c r="L58"/>
  <c r="L55" s="1"/>
  <c r="M58"/>
  <c r="M55" s="1"/>
  <c r="H57"/>
  <c r="H54" s="1"/>
  <c r="I57"/>
  <c r="I54" s="1"/>
  <c r="J57"/>
  <c r="J54" s="1"/>
  <c r="K57"/>
  <c r="K54" s="1"/>
  <c r="L54"/>
  <c r="M57"/>
  <c r="M54" s="1"/>
  <c r="G51"/>
  <c r="G48" s="1"/>
  <c r="G45" s="1"/>
  <c r="G52"/>
  <c r="G49" s="1"/>
  <c r="G46" s="1"/>
  <c r="H49"/>
  <c r="H46" s="1"/>
  <c r="I49"/>
  <c r="I46" s="1"/>
  <c r="J49"/>
  <c r="J46" s="1"/>
  <c r="K49"/>
  <c r="K46" s="1"/>
  <c r="L49"/>
  <c r="L46" s="1"/>
  <c r="M49"/>
  <c r="M46" s="1"/>
  <c r="H48"/>
  <c r="H45" s="1"/>
  <c r="I48"/>
  <c r="I45" s="1"/>
  <c r="J48"/>
  <c r="J45" s="1"/>
  <c r="K48"/>
  <c r="K45" s="1"/>
  <c r="I41"/>
  <c r="J41"/>
  <c r="K41"/>
  <c r="L41"/>
  <c r="M41"/>
  <c r="H41"/>
  <c r="G43"/>
  <c r="I38"/>
  <c r="J38"/>
  <c r="K38"/>
  <c r="L38"/>
  <c r="M38"/>
  <c r="H38"/>
  <c r="G39"/>
  <c r="G40"/>
  <c r="H37"/>
  <c r="I37"/>
  <c r="J37"/>
  <c r="K37"/>
  <c r="L37"/>
  <c r="M37"/>
  <c r="H36"/>
  <c r="I36"/>
  <c r="J36"/>
  <c r="K36"/>
  <c r="L36"/>
  <c r="M36"/>
  <c r="H23"/>
  <c r="H20" s="1"/>
  <c r="H32" s="1"/>
  <c r="I23"/>
  <c r="I20" s="1"/>
  <c r="I32" s="1"/>
  <c r="J23"/>
  <c r="J20" s="1"/>
  <c r="J32" s="1"/>
  <c r="K23"/>
  <c r="K20" s="1"/>
  <c r="K32" s="1"/>
  <c r="L23"/>
  <c r="L20" s="1"/>
  <c r="L32" s="1"/>
  <c r="M23"/>
  <c r="M20" s="1"/>
  <c r="M32" s="1"/>
  <c r="H22"/>
  <c r="H19" s="1"/>
  <c r="H31" s="1"/>
  <c r="I22"/>
  <c r="I19" s="1"/>
  <c r="I31" s="1"/>
  <c r="J22"/>
  <c r="J19" s="1"/>
  <c r="J31" s="1"/>
  <c r="K22"/>
  <c r="K19" s="1"/>
  <c r="K31" s="1"/>
  <c r="L22"/>
  <c r="L19" s="1"/>
  <c r="L31" s="1"/>
  <c r="M22"/>
  <c r="M19" s="1"/>
  <c r="M31" s="1"/>
  <c r="I27"/>
  <c r="J27"/>
  <c r="K27"/>
  <c r="L27"/>
  <c r="M27"/>
  <c r="H27"/>
  <c r="I24"/>
  <c r="J24"/>
  <c r="K24"/>
  <c r="L24"/>
  <c r="M24"/>
  <c r="H24"/>
  <c r="K219" l="1"/>
  <c r="N79"/>
  <c r="N76" s="1"/>
  <c r="G118"/>
  <c r="G137"/>
  <c r="G65"/>
  <c r="H219"/>
  <c r="G282"/>
  <c r="O21"/>
  <c r="O18" s="1"/>
  <c r="O30" s="1"/>
  <c r="N56"/>
  <c r="N53" s="1"/>
  <c r="O115"/>
  <c r="O112" s="1"/>
  <c r="N127"/>
  <c r="N124" s="1"/>
  <c r="N143"/>
  <c r="N140" s="1"/>
  <c r="P219"/>
  <c r="O56"/>
  <c r="O53" s="1"/>
  <c r="P191"/>
  <c r="P188" s="1"/>
  <c r="G161"/>
  <c r="G275"/>
  <c r="M277"/>
  <c r="M274" s="1"/>
  <c r="G146"/>
  <c r="G121"/>
  <c r="G149"/>
  <c r="P243"/>
  <c r="K212"/>
  <c r="G212" s="1"/>
  <c r="G285"/>
  <c r="G203"/>
  <c r="N191"/>
  <c r="N188" s="1"/>
  <c r="M219"/>
  <c r="L35"/>
  <c r="G41"/>
  <c r="G59"/>
  <c r="G27"/>
  <c r="G288"/>
  <c r="G279"/>
  <c r="G206"/>
  <c r="G200"/>
  <c r="G197"/>
  <c r="G194"/>
  <c r="G133"/>
  <c r="G62"/>
  <c r="G24"/>
  <c r="N73"/>
  <c r="P221"/>
  <c r="P143"/>
  <c r="P140" s="1"/>
  <c r="P218" s="1"/>
  <c r="G230"/>
  <c r="G227" s="1"/>
  <c r="G224" s="1"/>
  <c r="G261"/>
  <c r="G278"/>
  <c r="L21"/>
  <c r="L18" s="1"/>
  <c r="L30" s="1"/>
  <c r="P79"/>
  <c r="P76" s="1"/>
  <c r="N115"/>
  <c r="N112" s="1"/>
  <c r="O143"/>
  <c r="O140" s="1"/>
  <c r="N244"/>
  <c r="G319"/>
  <c r="P244"/>
  <c r="M21"/>
  <c r="M18" s="1"/>
  <c r="M30" s="1"/>
  <c r="I21"/>
  <c r="I18" s="1"/>
  <c r="I30" s="1"/>
  <c r="N72"/>
  <c r="P56"/>
  <c r="P53" s="1"/>
  <c r="P71" s="1"/>
  <c r="O79"/>
  <c r="O76" s="1"/>
  <c r="N242"/>
  <c r="P318"/>
  <c r="P276" s="1"/>
  <c r="P273" s="1"/>
  <c r="O318"/>
  <c r="O276" s="1"/>
  <c r="O273" s="1"/>
  <c r="N277"/>
  <c r="N274" s="1"/>
  <c r="G274" s="1"/>
  <c r="O191"/>
  <c r="O188" s="1"/>
  <c r="P127"/>
  <c r="P124" s="1"/>
  <c r="O127"/>
  <c r="O124" s="1"/>
  <c r="O219"/>
  <c r="P72"/>
  <c r="O35"/>
  <c r="O72"/>
  <c r="N35"/>
  <c r="N71" s="1"/>
  <c r="N21"/>
  <c r="N18" s="1"/>
  <c r="N30" s="1"/>
  <c r="P242"/>
  <c r="P73"/>
  <c r="P324" s="1"/>
  <c r="N219"/>
  <c r="O221"/>
  <c r="O242"/>
  <c r="O73"/>
  <c r="N221"/>
  <c r="N243"/>
  <c r="O244"/>
  <c r="K318"/>
  <c r="G103"/>
  <c r="L318"/>
  <c r="K270"/>
  <c r="G270" s="1"/>
  <c r="K250"/>
  <c r="G250" s="1"/>
  <c r="K247"/>
  <c r="G247" s="1"/>
  <c r="K191"/>
  <c r="K188" s="1"/>
  <c r="I243"/>
  <c r="H79"/>
  <c r="J79"/>
  <c r="L79"/>
  <c r="L76" s="1"/>
  <c r="M79"/>
  <c r="M76" s="1"/>
  <c r="I79"/>
  <c r="M56"/>
  <c r="M53" s="1"/>
  <c r="I244"/>
  <c r="L53"/>
  <c r="I56"/>
  <c r="K143"/>
  <c r="K140" s="1"/>
  <c r="H56"/>
  <c r="G129"/>
  <c r="G126" s="1"/>
  <c r="H143"/>
  <c r="H140" s="1"/>
  <c r="H191"/>
  <c r="H188" s="1"/>
  <c r="K243"/>
  <c r="M243"/>
  <c r="I143"/>
  <c r="I140" s="1"/>
  <c r="M143"/>
  <c r="M140" s="1"/>
  <c r="J221"/>
  <c r="J191"/>
  <c r="J188" s="1"/>
  <c r="G144"/>
  <c r="G141" s="1"/>
  <c r="G81"/>
  <c r="G78" s="1"/>
  <c r="L143"/>
  <c r="L140" s="1"/>
  <c r="G145"/>
  <c r="G142" s="1"/>
  <c r="L127"/>
  <c r="L124" s="1"/>
  <c r="J143"/>
  <c r="J140" s="1"/>
  <c r="L188"/>
  <c r="M244"/>
  <c r="G220"/>
  <c r="G80"/>
  <c r="G77" s="1"/>
  <c r="K79"/>
  <c r="K76" s="1"/>
  <c r="K35"/>
  <c r="K56"/>
  <c r="K53" s="1"/>
  <c r="G192"/>
  <c r="G189" s="1"/>
  <c r="J56"/>
  <c r="H127"/>
  <c r="H124" s="1"/>
  <c r="G109"/>
  <c r="G106"/>
  <c r="J21"/>
  <c r="J18" s="1"/>
  <c r="J30" s="1"/>
  <c r="G243"/>
  <c r="G158"/>
  <c r="J243"/>
  <c r="H244"/>
  <c r="K244"/>
  <c r="L242"/>
  <c r="L243"/>
  <c r="H243"/>
  <c r="J244"/>
  <c r="H242"/>
  <c r="L244"/>
  <c r="H115"/>
  <c r="H112" s="1"/>
  <c r="G117"/>
  <c r="G114" s="1"/>
  <c r="L115"/>
  <c r="L112" s="1"/>
  <c r="J242"/>
  <c r="K242"/>
  <c r="G244"/>
  <c r="M242"/>
  <c r="I242"/>
  <c r="I219"/>
  <c r="G54"/>
  <c r="K72"/>
  <c r="G23"/>
  <c r="G20" s="1"/>
  <c r="G32" s="1"/>
  <c r="H21"/>
  <c r="H18" s="1"/>
  <c r="H30" s="1"/>
  <c r="G22"/>
  <c r="G19" s="1"/>
  <c r="G31" s="1"/>
  <c r="G239"/>
  <c r="G236" s="1"/>
  <c r="G233" s="1"/>
  <c r="H72"/>
  <c r="G38"/>
  <c r="L72"/>
  <c r="L221"/>
  <c r="H221"/>
  <c r="M72"/>
  <c r="M221"/>
  <c r="I221"/>
  <c r="G100"/>
  <c r="K115"/>
  <c r="K112" s="1"/>
  <c r="J72"/>
  <c r="L73"/>
  <c r="H73"/>
  <c r="H324" s="1"/>
  <c r="J115"/>
  <c r="J112" s="1"/>
  <c r="J219"/>
  <c r="H35"/>
  <c r="K73"/>
  <c r="M73"/>
  <c r="I73"/>
  <c r="I72"/>
  <c r="L219"/>
  <c r="G91"/>
  <c r="J73"/>
  <c r="K21"/>
  <c r="K18" s="1"/>
  <c r="K30" s="1"/>
  <c r="K127"/>
  <c r="K124" s="1"/>
  <c r="G209"/>
  <c r="I191"/>
  <c r="I188" s="1"/>
  <c r="M188"/>
  <c r="G193"/>
  <c r="G190" s="1"/>
  <c r="G185"/>
  <c r="G182"/>
  <c r="G179"/>
  <c r="G176"/>
  <c r="G173"/>
  <c r="G170"/>
  <c r="G167"/>
  <c r="G164"/>
  <c r="G155"/>
  <c r="G152"/>
  <c r="I127"/>
  <c r="I124" s="1"/>
  <c r="J127"/>
  <c r="J124" s="1"/>
  <c r="M127"/>
  <c r="M124" s="1"/>
  <c r="G128"/>
  <c r="G125" s="1"/>
  <c r="M115"/>
  <c r="M112" s="1"/>
  <c r="I115"/>
  <c r="I112" s="1"/>
  <c r="G116"/>
  <c r="G113" s="1"/>
  <c r="G94"/>
  <c r="G88"/>
  <c r="G85"/>
  <c r="G58"/>
  <c r="G55" s="1"/>
  <c r="I35"/>
  <c r="J35"/>
  <c r="M35"/>
  <c r="G36"/>
  <c r="G37"/>
  <c r="I324" l="1"/>
  <c r="J322"/>
  <c r="G56"/>
  <c r="O71"/>
  <c r="O321" s="1"/>
  <c r="I322"/>
  <c r="P322"/>
  <c r="L324"/>
  <c r="G221"/>
  <c r="O324"/>
  <c r="K324"/>
  <c r="H322"/>
  <c r="K218"/>
  <c r="G318"/>
  <c r="N218"/>
  <c r="N321" s="1"/>
  <c r="M322"/>
  <c r="G219"/>
  <c r="N322"/>
  <c r="L322"/>
  <c r="G191"/>
  <c r="G188" s="1"/>
  <c r="M324"/>
  <c r="J324"/>
  <c r="K276"/>
  <c r="O218"/>
  <c r="O322"/>
  <c r="M218"/>
  <c r="K322"/>
  <c r="G277"/>
  <c r="N324"/>
  <c r="P321"/>
  <c r="L276"/>
  <c r="L273" s="1"/>
  <c r="K268"/>
  <c r="G268" s="1"/>
  <c r="G143"/>
  <c r="G140" s="1"/>
  <c r="G35"/>
  <c r="G242"/>
  <c r="G72"/>
  <c r="G115"/>
  <c r="G112" s="1"/>
  <c r="L218"/>
  <c r="G21"/>
  <c r="G18" s="1"/>
  <c r="G30" s="1"/>
  <c r="M71"/>
  <c r="G127"/>
  <c r="G124" s="1"/>
  <c r="G73"/>
  <c r="L47"/>
  <c r="L71" s="1"/>
  <c r="J76"/>
  <c r="J218" s="1"/>
  <c r="J53"/>
  <c r="G276" l="1"/>
  <c r="K273"/>
  <c r="G273" s="1"/>
  <c r="G324"/>
  <c r="G322"/>
  <c r="L321"/>
  <c r="M321"/>
  <c r="K47"/>
  <c r="K44" s="1"/>
  <c r="K71" s="1"/>
  <c r="K321" s="1"/>
  <c r="I76"/>
  <c r="I218" s="1"/>
  <c r="I53"/>
  <c r="J47" l="1"/>
  <c r="J44" s="1"/>
  <c r="J71" s="1"/>
  <c r="J321" s="1"/>
  <c r="H76"/>
  <c r="H218" s="1"/>
  <c r="G82"/>
  <c r="G79" s="1"/>
  <c r="H53"/>
  <c r="G53"/>
  <c r="G76" l="1"/>
  <c r="G218" s="1"/>
  <c r="I47"/>
  <c r="I44" s="1"/>
  <c r="I71" s="1"/>
  <c r="I321" s="1"/>
  <c r="G50" l="1"/>
  <c r="H47"/>
  <c r="H44" s="1"/>
  <c r="H71" s="1"/>
  <c r="H321" s="1"/>
  <c r="G47" l="1"/>
  <c r="G44" s="1"/>
  <c r="G71" s="1"/>
  <c r="G321" s="1"/>
</calcChain>
</file>

<file path=xl/sharedStrings.xml><?xml version="1.0" encoding="utf-8"?>
<sst xmlns="http://schemas.openxmlformats.org/spreadsheetml/2006/main" count="1126" uniqueCount="142">
  <si>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</si>
  <si>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</si>
  <si>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</si>
  <si>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</si>
  <si>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</si>
  <si>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</si>
  <si>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</si>
  <si>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</si>
  <si>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</si>
  <si>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</si>
  <si>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в том числе по годам реализации муниципальной программы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</si>
  <si>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</si>
  <si>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</si>
  <si>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</si>
  <si>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</si>
  <si>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</si>
  <si>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</si>
  <si>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</si>
  <si>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</si>
  <si>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</si>
  <si>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</si>
  <si>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</si>
  <si>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Итого по подпрогамме3</t>
  </si>
  <si>
    <t>к Постановлению администрации Полтавского городского поселения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</si>
  <si>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</si>
  <si>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</si>
  <si>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</si>
  <si>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</si>
  <si>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</si>
  <si>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(2014-2019г.г.)</t>
  </si>
  <si>
    <t>Разграничение государственной собственности на землю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</si>
  <si>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</si>
  <si>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</si>
  <si>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</si>
  <si>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</si>
  <si>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</si>
  <si>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>Приобретение и установка дорожных знакаов</t>
  </si>
  <si>
    <t>Разметка дорог и пешеходных переходов</t>
  </si>
  <si>
    <t>Очистка дорог от снега и наледи в зимнее время</t>
  </si>
  <si>
    <t xml:space="preserve">Капитальный ремонт автомобильных дорог в р.п.Полтавка </t>
  </si>
  <si>
    <t xml:space="preserve">Замена изношенной системы  водоснабжения </t>
  </si>
  <si>
    <t>Строительство новых участков системы водоснабжения</t>
  </si>
  <si>
    <t xml:space="preserve">Проведение капитального ремонта, реконструкции и модернизации жилых домов </t>
  </si>
  <si>
    <t>Переселение граждан из аварийного жилищного фонда</t>
  </si>
  <si>
    <t>Социальные выплаты на строительство индивидуального жилья, объектов инженерной инфраструктуры и площадок индивидуального жилищного строительства</t>
  </si>
  <si>
    <t>Строительство газопровода среднего давления и газораспределительных сетей в квартале "Юго-Восточный"</t>
  </si>
  <si>
    <t>Разработка и экспертиза газификации жилых домов в квартале "Юго-Восточный"</t>
  </si>
  <si>
    <t xml:space="preserve"> Замена уличных тепловых сетей</t>
  </si>
  <si>
    <t>Строительство разводящих сетей водопровода в микройоне "Юго-Восточный"</t>
  </si>
  <si>
    <t>Водоснабжение жилого квартала малоэтажной застройки юго-восточной части р.п.Полтавка Омской области (строительство водопроводных сетей для водоснабжения ул.Дачная, Светлая, Новоселов и Сибирская)</t>
  </si>
  <si>
    <t>Распределительный газопровод к 46 квартирам жилого комплекса малоэтажной застройки в юго-восточной части р.п.Полтавка Омской области (строительство)</t>
  </si>
  <si>
    <t>Реконструкция существующих линий уличного освещения</t>
  </si>
  <si>
    <t>Строительство сетей и сооружений ливневой канализации</t>
  </si>
  <si>
    <t>Очистка водоотводных канав</t>
  </si>
  <si>
    <t>Строительство молульной котельной в 29 жилом квартале</t>
  </si>
  <si>
    <t>Реконструкция центральной котельной - полная замена котлов и оборудования (ул.Мира31)</t>
  </si>
  <si>
    <t>Приобретение альтернативной модульной котельной в р.п.Полтавка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</si>
  <si>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</si>
  <si>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</si>
  <si>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</si>
  <si>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</si>
  <si>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Мероприятия в части регулирования тарифов и надбавок организаций коммунального комплекса (приобретение газового котла)</t>
  </si>
  <si>
    <t>Распределительный газопровод к 46 квартирам жилого комплекса малоэтажной застройки в юго-восточной части р.п.Полтавка Омской области. Подключение 5 квартир (домов)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</si>
  <si>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на 2014-2019 годы"</t>
  </si>
  <si>
    <t>Возмещение части затрат гражданам, ведущим личное подсобное хозяйство</t>
  </si>
  <si>
    <t>Возмещение части затрат индивидуальным предпринимателям, производителям товаров, работ, услуг.</t>
  </si>
  <si>
    <t>Итого по подпрограмме4</t>
  </si>
  <si>
    <t>Строительство подводящего водопровода к микрорайону "Юго-Восточный"</t>
  </si>
  <si>
    <t>Ремонт автомобильных дорог в р.п.Полтавка (ул.1 Мая, ул.Щорса, ул.Победы, ул.Калинина)</t>
  </si>
  <si>
    <t>Ремонт автомобильных дорог в р.п.Полтавка по ул.Ленина и по ул.Комсомльская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</si>
  <si>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</si>
  <si>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</si>
  <si>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</si>
  <si>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</si>
  <si>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Подготовка проектно-сметной документации на строительство внутрипоселковых дорог</t>
  </si>
  <si>
    <t>Всего, из них расходы за счет</t>
  </si>
  <si>
    <t xml:space="preserve"> Ремонт автомобильных дорог в р.п.Полтавка по ул. Победы, ул.1-я Восточная, ул.Гуртьева и ул. Олимпийская</t>
  </si>
  <si>
    <t>х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</si>
  <si>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</si>
  <si>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Благоустройство дворовых территорий многоквартирных домов (Приобретение скамеек , урн)</t>
  </si>
  <si>
    <t>Задача 2 повышение уровня благоустройства, территорий общего пользования</t>
  </si>
  <si>
    <t>ремонт автомобильных дорог общего пользования местного значения наиболее посещаемых муниципальных территорий общего пользования городского поселения</t>
  </si>
  <si>
    <t>Итого по подпрограмме 5</t>
  </si>
  <si>
    <t>Подпрограмма 5 "Формирование комфортной городской среды "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</si>
  <si>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</si>
  <si>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</si>
  <si>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r>
      <t>хх</t>
    </r>
    <r>
      <rPr>
        <sz val="10"/>
        <rFont val="Times New Roman"/>
        <family val="1"/>
        <charset val="204"/>
      </rPr>
      <t>х</t>
    </r>
  </si>
  <si>
    <t>Приобретение и установка дорожных знаков</t>
  </si>
  <si>
    <t>Подготовка проектно-сметной докуметации на строительство внутрепоселковых дорог</t>
  </si>
  <si>
    <t>Ремонт автомобильных дорог в р.п. Полтавка ул. Комсомольская</t>
  </si>
  <si>
    <t>Ремонт тратуаров в р.п. Полтавка</t>
  </si>
  <si>
    <t>Ремонт автомобильных дорог в р.п. Полтавка (ул. 1 Восточная, ул. Победы, ул. Гуртьева, ул. Олимпийская)</t>
  </si>
  <si>
    <t>Итого по подпрограмме 6</t>
  </si>
  <si>
    <t>ВСЕГО ПО МУНИЦИПАЛЬНОЙ ПРОГРАММЕ</t>
  </si>
  <si>
    <t>Подпрограмма 6 "Комплексное развитие транспортной инфраструктуры Полтавского городского поселения"</t>
  </si>
  <si>
    <t>Приложение</t>
  </si>
  <si>
    <t>Ремонт автомобильных дорог в р.п. Полтавка                   ул. Калинина                                    (от д.№18 до д. №26;                       от д.№26 до д.№ 34)</t>
  </si>
  <si>
    <t>"Социально-экономическое развитие Полтавского городского поселения на 2014-2022годы"</t>
  </si>
  <si>
    <t>Ремонт автомобильных дорог в р.п. Полтавка                   ул.Черниговская</t>
  </si>
  <si>
    <t xml:space="preserve">Ремонт автомобильных дорог в р.п. Полтавка                   ул.Кооперативная                            (от д.№2 г до д. №4; )                      </t>
  </si>
  <si>
    <t>Подпрограмма3 "Обеспечение доступным и комфортным жильем и жилищно-коммунальными услугами в Полтавском городском поселенияи Полтавского муниципального района Омской области на 2014-2022 годы"</t>
  </si>
  <si>
    <t>Задача 6   Обеспечение резервными источниками электроснабжения котельных поселения</t>
  </si>
  <si>
    <t>Выполнение работ по оформлению тенических планов газопроводов, в том числе безхозяйных</t>
  </si>
  <si>
    <t>Ремонт автомобильной дороги по ул. Ленина от пересечения с улицей Южной до дома №21 в р.п. Полтавка.</t>
  </si>
  <si>
    <t xml:space="preserve">от 22.03.2018  года   №12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</si>
  <si>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области», улица Новоселов, (Ось 5.Этап 5. ) </t>
  </si>
  <si>
    <t xml:space="preserve">Строительство объектов капитального строительства «Автомобильные дороги квартала малоэтажной застройки юго-восточной части в р.п. Полтавка, Полтавского района, Омской области».   улица Светлая  (Ось 6.Этап 6.) 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</si>
  <si>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</si>
  <si>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</si>
  <si>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</si>
  <si>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</si>
  <si>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</si>
  <si>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Финансовое, материально-техническое обеспечение Администрации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</si>
  <si>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2013-2015 годы"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</si>
  <si>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Ведомственная целевая программа "Повышение эффективности деятельности Администрации Полтавского городского поселения на 2016-2022 годы"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</si>
  <si>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Разграничение государственной собственности на землю и оформление в собственность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</si>
  <si>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землеустройству и землепользованию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</si>
  <si>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</si>
  <si>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</si>
  <si>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подпрограммы3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</si>
  <si>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Обеспечение населения круглогодичным движением по качественным автомобильным дорогам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</si>
  <si>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содержанию автомобильных дорог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</si>
  <si>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</si>
  <si>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</si>
  <si>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</si>
  <si>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строительству и ремонту жилищного фонда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</si>
  <si>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Задача4</t>
    </r>
    <r>
      <rPr>
        <sz val="9"/>
        <color theme="1"/>
        <rFont val="Times New Roman"/>
        <family val="1"/>
        <charset val="204"/>
      </rPr>
      <t xml:space="preserve">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</si>
  <si>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</si>
  <si>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 5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</si>
  <si>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</si>
  <si>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 xml:space="preserve">   Приобретение и установка резервного источника электроснабжения для газовой котельной к МОУ "Полтавский лицей" расположенной по адресу: Омская обл., Полтавский р-н, р.п.Полтавка, ул.Советская,д. № 7.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</si>
  <si>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</si>
  <si>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</si>
  <si>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</si>
  <si>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Расширение и совершенствование структуры поддержки малого и среднего предпринимательства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</si>
  <si>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Поддержкка малго и среднего предпринимательства в Полтавском городском поселении </t>
    </r>
  </si>
  <si>
    <r>
      <rPr>
        <b/>
        <sz val="9"/>
        <color theme="1"/>
        <rFont val="Times New Roman"/>
        <family val="1"/>
        <charset val="204"/>
      </rPr>
      <t>Цель подпрограммы 5</t>
    </r>
    <r>
      <rPr>
        <sz val="9"/>
        <color theme="1"/>
        <rFont val="Times New Roman"/>
        <family val="1"/>
        <charset val="204"/>
      </rPr>
      <t xml:space="preserve"> Повышение уровня благоустройства территорий общего пользования  Полтавского городского поселения Полтавского муниципального района Омской области, а также дворовых территорий  многоквартирных домов</t>
    </r>
  </si>
  <si>
    <r>
      <t xml:space="preserve">Задача1 </t>
    </r>
    <r>
      <rPr>
        <sz val="9"/>
        <color theme="1"/>
        <rFont val="Times New Roman"/>
        <family val="1"/>
        <charset val="204"/>
      </rPr>
      <t xml:space="preserve">повышение уровня благоустройства дворовых территорий многоквартирных домов (далее – дворовые территории) в соответствии с законодательством               2. повышение уровня благоустройства территорий общего пользования поселения        </t>
    </r>
  </si>
  <si>
    <r>
      <rPr>
        <b/>
        <sz val="9"/>
        <color theme="1"/>
        <rFont val="Times New Roman"/>
        <family val="1"/>
        <charset val="204"/>
      </rPr>
      <t xml:space="preserve">Мероприятие 1 </t>
    </r>
    <r>
      <rPr>
        <sz val="9"/>
        <color theme="1"/>
        <rFont val="Times New Roman"/>
        <family val="1"/>
        <charset val="204"/>
      </rPr>
      <t xml:space="preserve"> формирование современной городской среды, в том числе благоустройство дворовых территорий, включая подъезды к многоквартирным домам</t>
    </r>
  </si>
  <si>
    <r>
      <rPr>
        <b/>
        <sz val="9"/>
        <color theme="1"/>
        <rFont val="Times New Roman"/>
        <family val="1"/>
        <charset val="204"/>
      </rPr>
      <t xml:space="preserve">Мероприятие 1  </t>
    </r>
    <r>
      <rPr>
        <sz val="9"/>
        <color theme="1"/>
        <rFont val="Times New Roman"/>
        <family val="1"/>
        <charset val="204"/>
      </rPr>
      <t>формирование современной городской среды, в том числе благоустройство наиболее посещаемых муниципальных территорий общегот пользования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</si>
  <si>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Цель подпрограммы 6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</si>
  <si>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Подпрограмма1 "Содействие занятости населения Полтавского городского поселения на 2014-2022 годы"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</si>
</sst>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0" fillId="2" borderId="0" xfId="0" applyNumberFormat="1" applyFill="1"/>
    <xf numFmtId="2" fontId="7" fillId="0" borderId="1" xfId="0" applyNumberFormat="1" applyFont="1" applyBorder="1"/>
    <xf numFmtId="2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2" fontId="1" fillId="2" borderId="4" xfId="0" applyNumberFormat="1" applyFont="1" applyFill="1" applyBorder="1"/>
    <xf numFmtId="2" fontId="1" fillId="2" borderId="0" xfId="0" applyNumberFormat="1" applyFont="1" applyFill="1" applyBorder="1"/>
    <xf numFmtId="2" fontId="2" fillId="2" borderId="1" xfId="0" applyNumberFormat="1" applyFont="1" applyFill="1" applyBorder="1"/>
    <xf numFmtId="0" fontId="9" fillId="2" borderId="0" xfId="0" applyFont="1" applyFill="1"/>
    <xf numFmtId="2" fontId="6" fillId="2" borderId="7" xfId="0" applyNumberFormat="1" applyFont="1" applyFill="1" applyBorder="1"/>
    <xf numFmtId="2" fontId="6" fillId="2" borderId="1" xfId="0" applyNumberFormat="1" applyFont="1" applyFill="1" applyBorder="1" applyAlignment="1">
      <alignment horizontal="right"/>
    </xf>
    <xf numFmtId="2" fontId="1" fillId="2" borderId="7" xfId="0" applyNumberFormat="1" applyFont="1" applyFill="1" applyBorder="1"/>
    <xf numFmtId="2" fontId="8" fillId="2" borderId="1" xfId="0" applyNumberFormat="1" applyFont="1" applyFill="1" applyBorder="1" applyAlignment="1">
      <alignment horizontal="center"/>
    </xf>
    <xf numFmtId="0" fontId="1" fillId="0" borderId="7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1" fillId="2" borderId="1" xfId="0" applyNumberFormat="1" applyFont="1" applyFill="1" applyBorder="1"/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10" fillId="2" borderId="4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left" vertical="top" wrapText="1" shrinkToFit="1"/>
    </xf>
    <xf numFmtId="0" fontId="11" fillId="0" borderId="4" xfId="0" applyFont="1" applyBorder="1" applyAlignment="1">
      <alignment horizontal="left" vertical="top" wrapText="1" shrinkToFit="1"/>
    </xf>
    <xf numFmtId="0" fontId="11" fillId="0" borderId="1" xfId="0" applyFont="1" applyBorder="1"/>
    <xf numFmtId="0" fontId="10" fillId="2" borderId="2" xfId="0" applyFont="1" applyFill="1" applyBorder="1" applyAlignment="1">
      <alignment horizontal="left" vertical="top" wrapText="1" shrinkToFit="1"/>
    </xf>
    <xf numFmtId="0" fontId="10" fillId="2" borderId="4" xfId="0" applyFont="1" applyFill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/>
    </xf>
    <xf numFmtId="0" fontId="11" fillId="0" borderId="5" xfId="0" applyFont="1" applyBorder="1" applyAlignment="1">
      <alignment horizontal="left" vertical="top" wrapText="1" shrinkToFit="1"/>
    </xf>
    <xf numFmtId="0" fontId="11" fillId="0" borderId="5" xfId="0" applyFont="1" applyBorder="1" applyAlignment="1">
      <alignment horizontal="center" vertical="top" wrapText="1" shrinkToFit="1"/>
    </xf>
    <xf numFmtId="0" fontId="11" fillId="0" borderId="1" xfId="0" applyFont="1" applyBorder="1" applyAlignment="1">
      <alignment vertical="top" wrapText="1"/>
    </xf>
    <xf numFmtId="0" fontId="11" fillId="0" borderId="6" xfId="0" applyFont="1" applyBorder="1" applyAlignment="1">
      <alignment horizontal="center"/>
    </xf>
    <xf numFmtId="0" fontId="11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 vertical="top" wrapText="1" shrinkToFit="1"/>
    </xf>
    <xf numFmtId="0" fontId="11" fillId="0" borderId="7" xfId="0" applyFont="1" applyBorder="1" applyAlignment="1">
      <alignment horizontal="center" vertical="top" wrapText="1" shrinkToFit="1"/>
    </xf>
    <xf numFmtId="0" fontId="11" fillId="2" borderId="5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left" vertical="top" wrapText="1" shrinkToFit="1"/>
    </xf>
    <xf numFmtId="0" fontId="11" fillId="2" borderId="5" xfId="0" applyFont="1" applyFill="1" applyBorder="1" applyAlignment="1">
      <alignment horizontal="center" vertical="top" wrapText="1" shrinkToFit="1"/>
    </xf>
    <xf numFmtId="0" fontId="11" fillId="2" borderId="1" xfId="0" applyFont="1" applyFill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left" vertical="top" wrapText="1" shrinkToFit="1"/>
    </xf>
    <xf numFmtId="0" fontId="11" fillId="2" borderId="6" xfId="0" applyFont="1" applyFill="1" applyBorder="1" applyAlignment="1">
      <alignment horizontal="center" vertical="top" wrapText="1" shrinkToFit="1"/>
    </xf>
    <xf numFmtId="0" fontId="11" fillId="2" borderId="7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/>
    </xf>
    <xf numFmtId="0" fontId="11" fillId="2" borderId="5" xfId="0" applyFont="1" applyFill="1" applyBorder="1" applyAlignment="1">
      <alignment horizontal="left" vertical="top" wrapText="1" shrinkToFit="1"/>
    </xf>
    <xf numFmtId="0" fontId="11" fillId="2" borderId="6" xfId="0" applyFont="1" applyFill="1" applyBorder="1" applyAlignment="1">
      <alignment horizontal="left" vertical="top" wrapText="1" shrinkToFit="1"/>
    </xf>
    <xf numFmtId="0" fontId="11" fillId="2" borderId="7" xfId="0" applyFont="1" applyFill="1" applyBorder="1" applyAlignment="1">
      <alignment horizontal="left" vertical="top" wrapText="1" shrinkToFit="1"/>
    </xf>
    <xf numFmtId="0" fontId="12" fillId="0" borderId="6" xfId="0" applyFont="1" applyBorder="1" applyAlignment="1">
      <alignment horizontal="left" vertical="top" wrapText="1" shrinkToFit="1"/>
    </xf>
    <xf numFmtId="0" fontId="11" fillId="0" borderId="6" xfId="0" applyFont="1" applyBorder="1" applyAlignment="1">
      <alignment horizontal="center" vertical="top" wrapText="1" shrinkToFit="1"/>
    </xf>
    <xf numFmtId="0" fontId="11" fillId="0" borderId="6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vertical="top" wrapText="1"/>
    </xf>
    <xf numFmtId="0" fontId="11" fillId="2" borderId="6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left" vertical="top" wrapText="1" shrinkToFit="1"/>
    </xf>
    <xf numFmtId="0" fontId="13" fillId="2" borderId="6" xfId="0" applyFont="1" applyFill="1" applyBorder="1" applyAlignment="1">
      <alignment horizontal="left" vertical="top" wrapText="1" shrinkToFit="1"/>
    </xf>
    <xf numFmtId="0" fontId="13" fillId="2" borderId="7" xfId="0" applyFont="1" applyFill="1" applyBorder="1" applyAlignment="1">
      <alignment horizontal="left" vertical="top" wrapText="1" shrinkToFit="1"/>
    </xf>
    <xf numFmtId="0" fontId="10" fillId="0" borderId="2" xfId="0" applyFont="1" applyBorder="1" applyAlignment="1">
      <alignment horizontal="left" vertical="top" wrapText="1" shrinkToFit="1"/>
    </xf>
    <xf numFmtId="0" fontId="10" fillId="0" borderId="4" xfId="0" applyFont="1" applyBorder="1" applyAlignment="1">
      <alignment horizontal="left" vertical="top" wrapText="1" shrinkToFi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 shrinkToFit="1"/>
    </xf>
    <xf numFmtId="0" fontId="11" fillId="0" borderId="1" xfId="0" applyFont="1" applyBorder="1" applyAlignment="1">
      <alignment wrapText="1"/>
    </xf>
    <xf numFmtId="0" fontId="11" fillId="2" borderId="2" xfId="0" applyFont="1" applyFill="1" applyBorder="1" applyAlignment="1">
      <alignment horizontal="left" vertical="top" wrapText="1" shrinkToFit="1"/>
    </xf>
    <xf numFmtId="0" fontId="11" fillId="2" borderId="4" xfId="0" applyFont="1" applyFill="1" applyBorder="1" applyAlignment="1">
      <alignment horizontal="left" vertical="top" wrapText="1" shrinkToFit="1"/>
    </xf>
    <xf numFmtId="0" fontId="10" fillId="0" borderId="5" xfId="0" applyFont="1" applyBorder="1" applyAlignment="1">
      <alignment horizontal="left" vertical="top" wrapText="1" shrinkToFit="1"/>
    </xf>
    <xf numFmtId="0" fontId="10" fillId="0" borderId="6" xfId="0" applyFont="1" applyBorder="1" applyAlignment="1">
      <alignment horizontal="left" vertical="top" wrapText="1" shrinkToFit="1"/>
    </xf>
    <xf numFmtId="0" fontId="10" fillId="0" borderId="7" xfId="0" applyFont="1" applyBorder="1" applyAlignment="1">
      <alignment horizontal="left" vertical="top" wrapText="1" shrinkToFit="1"/>
    </xf>
    <xf numFmtId="0" fontId="11" fillId="2" borderId="3" xfId="0" applyFont="1" applyFill="1" applyBorder="1" applyAlignment="1">
      <alignment wrapText="1"/>
    </xf>
    <xf numFmtId="0" fontId="11" fillId="0" borderId="1" xfId="0" applyFont="1" applyBorder="1" applyAlignment="1">
      <alignment wrapText="1" shrinkToFit="1"/>
    </xf>
    <xf numFmtId="0" fontId="11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9" xfId="0" applyFont="1" applyFill="1" applyBorder="1" applyAlignment="1">
      <alignment wrapText="1"/>
    </xf>
    <xf numFmtId="0" fontId="11" fillId="0" borderId="5" xfId="0" applyFont="1" applyBorder="1" applyAlignment="1">
      <alignment wrapText="1" shrinkToFit="1"/>
    </xf>
    <xf numFmtId="0" fontId="11" fillId="2" borderId="11" xfId="0" applyFont="1" applyFill="1" applyBorder="1" applyAlignment="1">
      <alignment horizontal="center"/>
    </xf>
    <xf numFmtId="0" fontId="11" fillId="2" borderId="5" xfId="0" applyFont="1" applyFill="1" applyBorder="1" applyAlignment="1"/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/>
    <xf numFmtId="0" fontId="11" fillId="2" borderId="6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/>
    </xf>
    <xf numFmtId="0" fontId="11" fillId="2" borderId="7" xfId="0" applyFont="1" applyFill="1" applyBorder="1" applyAlignment="1"/>
    <xf numFmtId="0" fontId="11" fillId="2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/>
    <xf numFmtId="0" fontId="11" fillId="2" borderId="15" xfId="0" applyFont="1" applyFill="1" applyBorder="1" applyAlignment="1"/>
    <xf numFmtId="0" fontId="11" fillId="2" borderId="8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top" wrapText="1" shrinkToFit="1"/>
    </xf>
    <xf numFmtId="0" fontId="11" fillId="2" borderId="6" xfId="0" applyFont="1" applyFill="1" applyBorder="1" applyAlignment="1">
      <alignment vertical="top" wrapText="1" shrinkToFit="1"/>
    </xf>
    <xf numFmtId="0" fontId="11" fillId="2" borderId="12" xfId="0" applyFont="1" applyFill="1" applyBorder="1" applyAlignment="1">
      <alignment wrapText="1"/>
    </xf>
    <xf numFmtId="0" fontId="11" fillId="2" borderId="5" xfId="0" applyFont="1" applyFill="1" applyBorder="1" applyAlignment="1">
      <alignment horizontal="center"/>
    </xf>
    <xf numFmtId="0" fontId="11" fillId="2" borderId="5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/>
    </xf>
    <xf numFmtId="0" fontId="11" fillId="2" borderId="7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top" wrapText="1" shrinkToFit="1"/>
    </xf>
    <xf numFmtId="0" fontId="10" fillId="2" borderId="6" xfId="0" applyFont="1" applyFill="1" applyBorder="1" applyAlignment="1">
      <alignment horizontal="left" vertical="top" wrapText="1" shrinkToFit="1"/>
    </xf>
    <xf numFmtId="0" fontId="10" fillId="2" borderId="7" xfId="0" applyFont="1" applyFill="1" applyBorder="1" applyAlignment="1">
      <alignment horizontal="left" vertical="top" wrapText="1" shrinkToFit="1"/>
    </xf>
    <xf numFmtId="0" fontId="10" fillId="2" borderId="11" xfId="0" applyFont="1" applyFill="1" applyBorder="1" applyAlignment="1">
      <alignment horizontal="left" vertical="top" wrapText="1" shrinkToFit="1"/>
    </xf>
    <xf numFmtId="0" fontId="10" fillId="2" borderId="13" xfId="0" applyFont="1" applyFill="1" applyBorder="1" applyAlignment="1">
      <alignment horizontal="left" vertical="top" wrapText="1" shrinkToFit="1"/>
    </xf>
    <xf numFmtId="0" fontId="11" fillId="2" borderId="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left" vertical="top" wrapText="1" shrinkToFit="1"/>
    </xf>
    <xf numFmtId="0" fontId="14" fillId="2" borderId="6" xfId="0" applyFont="1" applyFill="1" applyBorder="1" applyAlignment="1">
      <alignment horizontal="left" vertical="top" wrapText="1" shrinkToFit="1"/>
    </xf>
    <xf numFmtId="0" fontId="14" fillId="2" borderId="7" xfId="0" applyFont="1" applyFill="1" applyBorder="1" applyAlignment="1">
      <alignment horizontal="left" vertical="top" wrapText="1" shrinkToFit="1"/>
    </xf>
    <xf numFmtId="0" fontId="10" fillId="2" borderId="0" xfId="0" applyFont="1" applyFill="1" applyBorder="1" applyAlignment="1">
      <alignment horizontal="left" vertical="top" wrapText="1" shrinkToFit="1"/>
    </xf>
    <xf numFmtId="0" fontId="11" fillId="2" borderId="0" xfId="0" applyFont="1" applyFill="1" applyBorder="1" applyAlignment="1">
      <alignment horizontal="center"/>
    </xf>
    <xf numFmtId="0" fontId="11" fillId="2" borderId="12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vertical="center" wrapText="1"/>
    </xf>
    <xf numFmtId="0" fontId="10" fillId="0" borderId="8" xfId="0" applyFont="1" applyBorder="1" applyAlignment="1">
      <alignment horizontal="left" vertical="top" wrapText="1" shrinkToFit="1"/>
    </xf>
    <xf numFmtId="0" fontId="10" fillId="0" borderId="9" xfId="0" applyFont="1" applyBorder="1" applyAlignment="1">
      <alignment horizontal="left" vertical="top" wrapText="1" shrinkToFit="1"/>
    </xf>
    <xf numFmtId="0" fontId="10" fillId="0" borderId="10" xfId="0" applyFont="1" applyBorder="1" applyAlignment="1">
      <alignment horizontal="left" vertical="top" wrapText="1" shrinkToFit="1"/>
    </xf>
    <xf numFmtId="0" fontId="10" fillId="0" borderId="11" xfId="0" applyFont="1" applyBorder="1" applyAlignment="1">
      <alignment horizontal="left" vertical="top" wrapText="1" shrinkToFit="1"/>
    </xf>
    <xf numFmtId="0" fontId="10" fillId="0" borderId="0" xfId="0" applyFont="1" applyBorder="1" applyAlignment="1">
      <alignment horizontal="left" vertical="top" wrapText="1" shrinkToFit="1"/>
    </xf>
    <xf numFmtId="0" fontId="10" fillId="0" borderId="12" xfId="0" applyFont="1" applyBorder="1" applyAlignment="1">
      <alignment horizontal="left"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0" fontId="10" fillId="0" borderId="14" xfId="0" applyFont="1" applyBorder="1" applyAlignment="1">
      <alignment horizontal="left" vertical="top" wrapText="1" shrinkToFit="1"/>
    </xf>
    <xf numFmtId="0" fontId="10" fillId="0" borderId="15" xfId="0" applyFont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29"/>
  <sheetViews>
    <sheetView tabSelected="1" topLeftCell="A94" zoomScale="140" zoomScaleNormal="140" workbookViewId="0">
      <selection activeCell="L95" sqref="L95"/>
    </sheetView>
  </sheetViews>
  <sheetFormatPr defaultRowHeight="15"/>
  <cols>
    <col min="1" max="1" width="2.28515625" customWidth="1"/>
    <col min="2" max="2" width="18.5703125" customWidth="1"/>
    <col min="3" max="3" width="4.85546875" customWidth="1"/>
    <col min="4" max="4" width="4.5703125" customWidth="1"/>
    <col min="5" max="5" width="5" customWidth="1"/>
    <col min="6" max="6" width="9.28515625" customWidth="1"/>
    <col min="7" max="7" width="12.7109375" customWidth="1"/>
    <col min="8" max="8" width="12.5703125" customWidth="1"/>
    <col min="9" max="9" width="11.7109375" customWidth="1"/>
    <col min="10" max="10" width="13.85546875" style="16" customWidth="1"/>
    <col min="11" max="11" width="12" style="16" customWidth="1"/>
    <col min="12" max="12" width="12.85546875" style="16" customWidth="1"/>
    <col min="13" max="13" width="11.42578125" customWidth="1"/>
    <col min="14" max="16" width="11.42578125" style="16" customWidth="1"/>
    <col min="17" max="17" width="4.5703125" customWidth="1"/>
    <col min="18" max="18" width="4" customWidth="1"/>
    <col min="19" max="19" width="3.7109375" customWidth="1"/>
    <col min="20" max="20" width="3.42578125" customWidth="1"/>
    <col min="21" max="22" width="3.5703125" customWidth="1"/>
    <col min="23" max="23" width="2.5703125" customWidth="1"/>
    <col min="24" max="24" width="4" customWidth="1"/>
    <col min="25" max="28" width="3.42578125" customWidth="1"/>
    <col min="29" max="29" width="11.5703125" bestFit="1" customWidth="1"/>
  </cols>
  <sheetData>
    <row r="1" spans="1:28" ht="15.75">
      <c r="A1" s="46" t="s">
        <v>95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34"/>
      <c r="AA1" s="34"/>
      <c r="AB1" s="34"/>
    </row>
    <row r="2" spans="1:28" ht="15.75">
      <c r="A2" s="46" t="s">
        <v>23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34"/>
      <c r="AA2" s="34"/>
      <c r="AB2" s="34"/>
    </row>
    <row r="3" spans="1:28" ht="15.75">
      <c r="A3" s="46" t="s">
        <v>104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35"/>
      <c r="AA3" s="35"/>
      <c r="AB3" s="35"/>
    </row>
    <row r="4" spans="1:28" ht="15.75">
      <c r="A4" s="34"/>
      <c r="B4" s="35"/>
      <c r="C4" s="35"/>
      <c r="D4" s="35"/>
      <c r="E4" s="35"/>
      <c r="F4" s="35"/>
      <c r="G4" s="35"/>
      <c r="H4" s="35"/>
      <c r="I4" s="35"/>
      <c r="J4" s="9"/>
      <c r="K4" s="9"/>
      <c r="L4" s="9"/>
      <c r="M4" s="35"/>
      <c r="N4" s="9"/>
      <c r="O4" s="9"/>
      <c r="P4" s="9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</row>
    <row r="5" spans="1:28" ht="15.75">
      <c r="A5" s="47" t="s">
        <v>24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36"/>
      <c r="AA5" s="36"/>
      <c r="AB5" s="36"/>
    </row>
    <row r="6" spans="1:28" ht="15.75">
      <c r="A6" s="47" t="s">
        <v>25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36"/>
      <c r="AA6" s="36"/>
      <c r="AB6" s="36"/>
    </row>
    <row r="7" spans="1:28" ht="15.75">
      <c r="A7" s="48" t="s">
        <v>97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36"/>
      <c r="AA7" s="36"/>
      <c r="AB7" s="36"/>
    </row>
    <row r="8" spans="1:28" ht="15.75">
      <c r="A8" s="6"/>
      <c r="B8" s="6"/>
      <c r="C8" s="6"/>
      <c r="D8" s="6"/>
      <c r="E8" s="6"/>
      <c r="F8" s="6"/>
      <c r="G8" s="6"/>
      <c r="H8" s="6"/>
      <c r="I8" s="6"/>
      <c r="J8" s="10"/>
      <c r="K8" s="27"/>
      <c r="L8" s="10"/>
      <c r="M8" s="6"/>
      <c r="N8" s="10"/>
      <c r="O8" s="10"/>
      <c r="P8" s="10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1:28" ht="15.75" customHeight="1">
      <c r="A9" s="38" t="s">
        <v>0</v>
      </c>
      <c r="B9" s="38" t="s">
        <v>1</v>
      </c>
      <c r="C9" s="41" t="s">
        <v>2</v>
      </c>
      <c r="D9" s="42"/>
      <c r="E9" s="38" t="s">
        <v>5</v>
      </c>
      <c r="F9" s="43" t="s">
        <v>6</v>
      </c>
      <c r="G9" s="44"/>
      <c r="H9" s="44"/>
      <c r="I9" s="44"/>
      <c r="J9" s="44"/>
      <c r="K9" s="44"/>
      <c r="L9" s="44"/>
      <c r="M9" s="44"/>
      <c r="N9" s="44"/>
      <c r="O9" s="44"/>
      <c r="P9" s="45"/>
      <c r="Q9" s="43" t="s">
        <v>13</v>
      </c>
      <c r="R9" s="44"/>
      <c r="S9" s="44"/>
      <c r="T9" s="44"/>
      <c r="U9" s="44"/>
      <c r="V9" s="44"/>
      <c r="W9" s="44"/>
      <c r="X9" s="44"/>
      <c r="Y9" s="44"/>
      <c r="Z9" s="44"/>
      <c r="AA9" s="44"/>
      <c r="AB9" s="45"/>
    </row>
    <row r="10" spans="1:28" ht="15" customHeight="1">
      <c r="A10" s="39"/>
      <c r="B10" s="39"/>
      <c r="C10" s="38" t="s">
        <v>3</v>
      </c>
      <c r="D10" s="38" t="s">
        <v>4</v>
      </c>
      <c r="E10" s="39"/>
      <c r="F10" s="38" t="s">
        <v>7</v>
      </c>
      <c r="G10" s="43" t="s">
        <v>9</v>
      </c>
      <c r="H10" s="44"/>
      <c r="I10" s="44"/>
      <c r="J10" s="44"/>
      <c r="K10" s="44"/>
      <c r="L10" s="44"/>
      <c r="M10" s="44"/>
      <c r="N10" s="44"/>
      <c r="O10" s="44"/>
      <c r="P10" s="45"/>
      <c r="Q10" s="38" t="s">
        <v>11</v>
      </c>
      <c r="R10" s="38" t="s">
        <v>12</v>
      </c>
      <c r="S10" s="43" t="s">
        <v>14</v>
      </c>
      <c r="T10" s="44"/>
      <c r="U10" s="44"/>
      <c r="V10" s="44"/>
      <c r="W10" s="44"/>
      <c r="X10" s="44"/>
      <c r="Y10" s="44"/>
      <c r="Z10" s="44"/>
      <c r="AA10" s="44"/>
      <c r="AB10" s="45"/>
    </row>
    <row r="11" spans="1:28" ht="37.5" customHeight="1">
      <c r="A11" s="39"/>
      <c r="B11" s="39"/>
      <c r="C11" s="39"/>
      <c r="D11" s="39"/>
      <c r="E11" s="39"/>
      <c r="F11" s="39"/>
      <c r="G11" s="38" t="s">
        <v>8</v>
      </c>
      <c r="H11" s="43" t="s">
        <v>10</v>
      </c>
      <c r="I11" s="44"/>
      <c r="J11" s="44"/>
      <c r="K11" s="44"/>
      <c r="L11" s="44"/>
      <c r="M11" s="44"/>
      <c r="N11" s="44"/>
      <c r="O11" s="44"/>
      <c r="P11" s="45"/>
      <c r="Q11" s="39"/>
      <c r="R11" s="39"/>
      <c r="S11" s="38" t="s">
        <v>8</v>
      </c>
      <c r="T11" s="43" t="s">
        <v>10</v>
      </c>
      <c r="U11" s="44"/>
      <c r="V11" s="44"/>
      <c r="W11" s="44"/>
      <c r="X11" s="44"/>
      <c r="Y11" s="44"/>
      <c r="Z11" s="44"/>
      <c r="AA11" s="44"/>
      <c r="AB11" s="45"/>
    </row>
    <row r="12" spans="1:28" ht="61.5" customHeight="1">
      <c r="A12" s="40"/>
      <c r="B12" s="40"/>
      <c r="C12" s="40"/>
      <c r="D12" s="40"/>
      <c r="E12" s="40"/>
      <c r="F12" s="40"/>
      <c r="G12" s="40"/>
      <c r="H12" s="4">
        <v>2014</v>
      </c>
      <c r="I12" s="4">
        <v>2015</v>
      </c>
      <c r="J12" s="11">
        <v>2016</v>
      </c>
      <c r="K12" s="11">
        <v>2017</v>
      </c>
      <c r="L12" s="11">
        <v>2018</v>
      </c>
      <c r="M12" s="4">
        <v>2019</v>
      </c>
      <c r="N12" s="11">
        <v>2020</v>
      </c>
      <c r="O12" s="11">
        <v>2021</v>
      </c>
      <c r="P12" s="11">
        <v>2022</v>
      </c>
      <c r="Q12" s="40"/>
      <c r="R12" s="40"/>
      <c r="S12" s="40"/>
      <c r="T12" s="32">
        <v>2014</v>
      </c>
      <c r="U12" s="32">
        <v>2015</v>
      </c>
      <c r="V12" s="32">
        <v>2016</v>
      </c>
      <c r="W12" s="32">
        <v>2017</v>
      </c>
      <c r="X12" s="32">
        <v>2018</v>
      </c>
      <c r="Y12" s="32">
        <v>2019</v>
      </c>
      <c r="Z12" s="33">
        <v>2020</v>
      </c>
      <c r="AA12" s="33">
        <v>2021</v>
      </c>
      <c r="AB12" s="33">
        <v>2022</v>
      </c>
    </row>
    <row r="13" spans="1:28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12">
        <v>10</v>
      </c>
      <c r="K13" s="12">
        <v>11</v>
      </c>
      <c r="L13" s="12">
        <v>12</v>
      </c>
      <c r="M13" s="2">
        <v>13</v>
      </c>
      <c r="N13" s="12">
        <v>14</v>
      </c>
      <c r="O13" s="12">
        <v>15</v>
      </c>
      <c r="P13" s="11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2">
        <v>24</v>
      </c>
      <c r="Y13" s="2">
        <v>25</v>
      </c>
      <c r="Z13" s="2">
        <v>26</v>
      </c>
      <c r="AA13" s="2">
        <v>27</v>
      </c>
      <c r="AB13" s="2">
        <v>28</v>
      </c>
    </row>
    <row r="14" spans="1:28" ht="111.75" customHeight="1">
      <c r="A14" s="51" t="s">
        <v>107</v>
      </c>
      <c r="B14" s="52"/>
      <c r="C14" s="53">
        <v>2014</v>
      </c>
      <c r="D14" s="53">
        <v>2022</v>
      </c>
      <c r="E14" s="53" t="s">
        <v>15</v>
      </c>
      <c r="F14" s="53" t="s">
        <v>15</v>
      </c>
      <c r="G14" s="3" t="s">
        <v>15</v>
      </c>
      <c r="H14" s="3" t="s">
        <v>15</v>
      </c>
      <c r="I14" s="3" t="s">
        <v>15</v>
      </c>
      <c r="J14" s="13" t="s">
        <v>15</v>
      </c>
      <c r="K14" s="13" t="s">
        <v>15</v>
      </c>
      <c r="L14" s="13" t="s">
        <v>15</v>
      </c>
      <c r="M14" s="3" t="s">
        <v>15</v>
      </c>
      <c r="N14" s="13" t="s">
        <v>15</v>
      </c>
      <c r="O14" s="13" t="s">
        <v>15</v>
      </c>
      <c r="P14" s="13" t="s">
        <v>15</v>
      </c>
      <c r="Q14" s="3" t="s">
        <v>15</v>
      </c>
      <c r="R14" s="3" t="s">
        <v>15</v>
      </c>
      <c r="S14" s="3" t="s">
        <v>15</v>
      </c>
      <c r="T14" s="3" t="s">
        <v>15</v>
      </c>
      <c r="U14" s="3" t="s">
        <v>15</v>
      </c>
      <c r="V14" s="3" t="s">
        <v>15</v>
      </c>
      <c r="W14" s="3" t="s">
        <v>15</v>
      </c>
      <c r="X14" s="3" t="s">
        <v>15</v>
      </c>
      <c r="Y14" s="3" t="s">
        <v>15</v>
      </c>
      <c r="Z14" s="3" t="s">
        <v>15</v>
      </c>
      <c r="AA14" s="3" t="s">
        <v>15</v>
      </c>
      <c r="AB14" s="3" t="s">
        <v>15</v>
      </c>
    </row>
    <row r="15" spans="1:28" ht="96" customHeight="1">
      <c r="A15" s="51" t="s">
        <v>108</v>
      </c>
      <c r="B15" s="52"/>
      <c r="C15" s="53">
        <v>2014</v>
      </c>
      <c r="D15" s="53">
        <v>2022</v>
      </c>
      <c r="E15" s="53" t="s">
        <v>15</v>
      </c>
      <c r="F15" s="53" t="s">
        <v>15</v>
      </c>
      <c r="G15" s="3" t="s">
        <v>15</v>
      </c>
      <c r="H15" s="3" t="s">
        <v>15</v>
      </c>
      <c r="I15" s="3" t="s">
        <v>15</v>
      </c>
      <c r="J15" s="13" t="s">
        <v>15</v>
      </c>
      <c r="K15" s="13" t="s">
        <v>15</v>
      </c>
      <c r="L15" s="13" t="s">
        <v>15</v>
      </c>
      <c r="M15" s="3" t="s">
        <v>15</v>
      </c>
      <c r="N15" s="13"/>
      <c r="O15" s="13"/>
      <c r="P15" s="13"/>
      <c r="Q15" s="3" t="s">
        <v>15</v>
      </c>
      <c r="R15" s="3" t="s">
        <v>15</v>
      </c>
      <c r="S15" s="3" t="s">
        <v>15</v>
      </c>
      <c r="T15" s="3" t="s">
        <v>15</v>
      </c>
      <c r="U15" s="3" t="s">
        <v>15</v>
      </c>
      <c r="V15" s="3" t="s">
        <v>15</v>
      </c>
      <c r="W15" s="3" t="s">
        <v>15</v>
      </c>
      <c r="X15" s="3" t="s">
        <v>15</v>
      </c>
      <c r="Y15" s="3" t="s">
        <v>15</v>
      </c>
      <c r="Z15" s="3"/>
      <c r="AA15" s="3"/>
      <c r="AB15" s="3"/>
    </row>
    <row r="16" spans="1:28" ht="62.25" customHeight="1">
      <c r="A16" s="54" t="s">
        <v>141</v>
      </c>
      <c r="B16" s="55"/>
      <c r="C16" s="53">
        <v>2014</v>
      </c>
      <c r="D16" s="53">
        <v>2022</v>
      </c>
      <c r="E16" s="53" t="s">
        <v>15</v>
      </c>
      <c r="F16" s="53" t="s">
        <v>15</v>
      </c>
      <c r="G16" s="3" t="s">
        <v>15</v>
      </c>
      <c r="H16" s="3" t="s">
        <v>15</v>
      </c>
      <c r="I16" s="3" t="s">
        <v>15</v>
      </c>
      <c r="J16" s="13" t="s">
        <v>15</v>
      </c>
      <c r="K16" s="13" t="s">
        <v>15</v>
      </c>
      <c r="L16" s="13" t="s">
        <v>15</v>
      </c>
      <c r="M16" s="3" t="s">
        <v>15</v>
      </c>
      <c r="N16" s="13"/>
      <c r="O16" s="13"/>
      <c r="P16" s="13"/>
      <c r="Q16" s="3" t="s">
        <v>15</v>
      </c>
      <c r="R16" s="3" t="s">
        <v>15</v>
      </c>
      <c r="S16" s="3" t="s">
        <v>15</v>
      </c>
      <c r="T16" s="3" t="s">
        <v>15</v>
      </c>
      <c r="U16" s="3" t="s">
        <v>15</v>
      </c>
      <c r="V16" s="3" t="s">
        <v>15</v>
      </c>
      <c r="W16" s="3" t="s">
        <v>15</v>
      </c>
      <c r="X16" s="3" t="s">
        <v>15</v>
      </c>
      <c r="Y16" s="3" t="s">
        <v>15</v>
      </c>
      <c r="Z16" s="3"/>
      <c r="AA16" s="3"/>
      <c r="AB16" s="3"/>
    </row>
    <row r="17" spans="1:29" ht="28.5" customHeight="1">
      <c r="A17" s="51" t="s">
        <v>26</v>
      </c>
      <c r="B17" s="52"/>
      <c r="C17" s="53">
        <v>2014</v>
      </c>
      <c r="D17" s="53">
        <v>2022</v>
      </c>
      <c r="E17" s="53" t="s">
        <v>15</v>
      </c>
      <c r="F17" s="53" t="s">
        <v>15</v>
      </c>
      <c r="G17" s="3" t="s">
        <v>15</v>
      </c>
      <c r="H17" s="3" t="s">
        <v>15</v>
      </c>
      <c r="I17" s="3" t="s">
        <v>15</v>
      </c>
      <c r="J17" s="13" t="s">
        <v>15</v>
      </c>
      <c r="K17" s="13" t="s">
        <v>15</v>
      </c>
      <c r="L17" s="13" t="s">
        <v>15</v>
      </c>
      <c r="M17" s="3" t="s">
        <v>15</v>
      </c>
      <c r="N17" s="13"/>
      <c r="O17" s="13"/>
      <c r="P17" s="13"/>
      <c r="Q17" s="3" t="s">
        <v>15</v>
      </c>
      <c r="R17" s="3" t="s">
        <v>15</v>
      </c>
      <c r="S17" s="3" t="s">
        <v>15</v>
      </c>
      <c r="T17" s="3" t="s">
        <v>15</v>
      </c>
      <c r="U17" s="3" t="s">
        <v>15</v>
      </c>
      <c r="V17" s="3" t="s">
        <v>15</v>
      </c>
      <c r="W17" s="3" t="s">
        <v>15</v>
      </c>
      <c r="X17" s="3" t="s">
        <v>15</v>
      </c>
      <c r="Y17" s="3" t="s">
        <v>15</v>
      </c>
      <c r="Z17" s="3"/>
      <c r="AA17" s="3"/>
      <c r="AB17" s="3"/>
    </row>
    <row r="18" spans="1:29" ht="38.25" customHeight="1">
      <c r="A18" s="56"/>
      <c r="B18" s="57" t="s">
        <v>109</v>
      </c>
      <c r="C18" s="56">
        <v>2014</v>
      </c>
      <c r="D18" s="56">
        <v>2022</v>
      </c>
      <c r="E18" s="58" t="s">
        <v>16</v>
      </c>
      <c r="F18" s="59" t="s">
        <v>17</v>
      </c>
      <c r="G18" s="7">
        <f>G21</f>
        <v>2595073.98</v>
      </c>
      <c r="H18" s="7">
        <f t="shared" ref="H18:M18" si="0">H21</f>
        <v>370050.54000000004</v>
      </c>
      <c r="I18" s="7">
        <f t="shared" si="0"/>
        <v>220578.91</v>
      </c>
      <c r="J18" s="14">
        <f t="shared" si="0"/>
        <v>334382.69999999995</v>
      </c>
      <c r="K18" s="14">
        <f t="shared" si="0"/>
        <v>506704.91000000003</v>
      </c>
      <c r="L18" s="14">
        <f t="shared" si="0"/>
        <v>288880.12</v>
      </c>
      <c r="M18" s="7">
        <f t="shared" si="0"/>
        <v>227238.39999999999</v>
      </c>
      <c r="N18" s="14">
        <f t="shared" ref="N18:P18" si="1">N21</f>
        <v>227238.39999999999</v>
      </c>
      <c r="O18" s="14">
        <f t="shared" si="1"/>
        <v>210000</v>
      </c>
      <c r="P18" s="14">
        <f t="shared" si="1"/>
        <v>210000</v>
      </c>
      <c r="Q18" s="3" t="s">
        <v>15</v>
      </c>
      <c r="R18" s="3" t="s">
        <v>15</v>
      </c>
      <c r="S18" s="3" t="s">
        <v>15</v>
      </c>
      <c r="T18" s="3" t="s">
        <v>15</v>
      </c>
      <c r="U18" s="3" t="s">
        <v>15</v>
      </c>
      <c r="V18" s="3" t="s">
        <v>15</v>
      </c>
      <c r="W18" s="3" t="s">
        <v>15</v>
      </c>
      <c r="X18" s="3" t="s">
        <v>15</v>
      </c>
      <c r="Y18" s="3" t="s">
        <v>15</v>
      </c>
      <c r="Z18" s="3"/>
      <c r="AA18" s="3"/>
      <c r="AB18" s="3"/>
    </row>
    <row r="19" spans="1:29" ht="102.75" customHeight="1">
      <c r="A19" s="60"/>
      <c r="B19" s="61"/>
      <c r="C19" s="60"/>
      <c r="D19" s="60"/>
      <c r="E19" s="62"/>
      <c r="F19" s="59" t="s">
        <v>18</v>
      </c>
      <c r="G19" s="7">
        <f>G22</f>
        <v>1995255.44</v>
      </c>
      <c r="H19" s="7">
        <f t="shared" ref="H19:M19" si="2">H22</f>
        <v>260694.54</v>
      </c>
      <c r="I19" s="7">
        <f t="shared" si="2"/>
        <v>154778.04</v>
      </c>
      <c r="J19" s="14">
        <f t="shared" si="2"/>
        <v>219944.81</v>
      </c>
      <c r="K19" s="14">
        <f t="shared" si="2"/>
        <v>234644.15</v>
      </c>
      <c r="L19" s="14">
        <f t="shared" si="2"/>
        <v>250717.1</v>
      </c>
      <c r="M19" s="7">
        <f t="shared" si="2"/>
        <v>227238.39999999999</v>
      </c>
      <c r="N19" s="14">
        <f t="shared" ref="N19:P19" si="3">N22</f>
        <v>227238.39999999999</v>
      </c>
      <c r="O19" s="14">
        <f t="shared" si="3"/>
        <v>210000</v>
      </c>
      <c r="P19" s="14">
        <f t="shared" si="3"/>
        <v>210000</v>
      </c>
      <c r="Q19" s="3" t="s">
        <v>15</v>
      </c>
      <c r="R19" s="3" t="s">
        <v>15</v>
      </c>
      <c r="S19" s="3" t="s">
        <v>15</v>
      </c>
      <c r="T19" s="3" t="s">
        <v>15</v>
      </c>
      <c r="U19" s="3" t="s">
        <v>15</v>
      </c>
      <c r="V19" s="3" t="s">
        <v>15</v>
      </c>
      <c r="W19" s="3" t="s">
        <v>15</v>
      </c>
      <c r="X19" s="3" t="s">
        <v>15</v>
      </c>
      <c r="Y19" s="3" t="s">
        <v>15</v>
      </c>
      <c r="Z19" s="3"/>
      <c r="AA19" s="3"/>
      <c r="AB19" s="3"/>
    </row>
    <row r="20" spans="1:29" ht="66.75" customHeight="1">
      <c r="A20" s="63"/>
      <c r="B20" s="64"/>
      <c r="C20" s="63"/>
      <c r="D20" s="63"/>
      <c r="E20" s="65"/>
      <c r="F20" s="59" t="s">
        <v>19</v>
      </c>
      <c r="G20" s="7">
        <f>G23</f>
        <v>599818.54</v>
      </c>
      <c r="H20" s="7">
        <f t="shared" ref="H20:M20" si="4">H23</f>
        <v>109356</v>
      </c>
      <c r="I20" s="7">
        <f t="shared" si="4"/>
        <v>65800.87</v>
      </c>
      <c r="J20" s="14">
        <f t="shared" si="4"/>
        <v>114437.89</v>
      </c>
      <c r="K20" s="14">
        <f t="shared" si="4"/>
        <v>272060.76</v>
      </c>
      <c r="L20" s="14">
        <f t="shared" si="4"/>
        <v>38163.019999999997</v>
      </c>
      <c r="M20" s="7">
        <f t="shared" si="4"/>
        <v>0</v>
      </c>
      <c r="N20" s="14">
        <f t="shared" ref="N20:P20" si="5">N23</f>
        <v>0</v>
      </c>
      <c r="O20" s="14">
        <f t="shared" si="5"/>
        <v>0</v>
      </c>
      <c r="P20" s="14">
        <f t="shared" si="5"/>
        <v>0</v>
      </c>
      <c r="Q20" s="3" t="s">
        <v>15</v>
      </c>
      <c r="R20" s="3" t="s">
        <v>15</v>
      </c>
      <c r="S20" s="3" t="s">
        <v>15</v>
      </c>
      <c r="T20" s="3" t="s">
        <v>15</v>
      </c>
      <c r="U20" s="3" t="s">
        <v>15</v>
      </c>
      <c r="V20" s="3" t="s">
        <v>15</v>
      </c>
      <c r="W20" s="3" t="s">
        <v>15</v>
      </c>
      <c r="X20" s="3" t="s">
        <v>15</v>
      </c>
      <c r="Y20" s="3" t="s">
        <v>15</v>
      </c>
      <c r="Z20" s="3"/>
      <c r="AA20" s="3"/>
      <c r="AB20" s="3"/>
    </row>
    <row r="21" spans="1:29" ht="38.25" customHeight="1">
      <c r="A21" s="56"/>
      <c r="B21" s="57" t="s">
        <v>110</v>
      </c>
      <c r="C21" s="56">
        <v>2014</v>
      </c>
      <c r="D21" s="56">
        <v>2022</v>
      </c>
      <c r="E21" s="58" t="s">
        <v>16</v>
      </c>
      <c r="F21" s="59" t="s">
        <v>17</v>
      </c>
      <c r="G21" s="7">
        <f>G24+G27</f>
        <v>2595073.98</v>
      </c>
      <c r="H21" s="7">
        <f t="shared" ref="H21:M21" si="6">H24+H27</f>
        <v>370050.54000000004</v>
      </c>
      <c r="I21" s="7">
        <f t="shared" si="6"/>
        <v>220578.91</v>
      </c>
      <c r="J21" s="14">
        <f t="shared" si="6"/>
        <v>334382.69999999995</v>
      </c>
      <c r="K21" s="14">
        <f t="shared" si="6"/>
        <v>506704.91000000003</v>
      </c>
      <c r="L21" s="14">
        <f t="shared" si="6"/>
        <v>288880.12</v>
      </c>
      <c r="M21" s="7">
        <f t="shared" si="6"/>
        <v>227238.39999999999</v>
      </c>
      <c r="N21" s="14">
        <f t="shared" ref="N21:P21" si="7">N24+N27</f>
        <v>227238.39999999999</v>
      </c>
      <c r="O21" s="14">
        <f t="shared" si="7"/>
        <v>210000</v>
      </c>
      <c r="P21" s="14">
        <f t="shared" si="7"/>
        <v>210000</v>
      </c>
      <c r="Q21" s="3" t="s">
        <v>15</v>
      </c>
      <c r="R21" s="3" t="s">
        <v>15</v>
      </c>
      <c r="S21" s="3" t="s">
        <v>15</v>
      </c>
      <c r="T21" s="3" t="s">
        <v>15</v>
      </c>
      <c r="U21" s="3" t="s">
        <v>15</v>
      </c>
      <c r="V21" s="3" t="s">
        <v>15</v>
      </c>
      <c r="W21" s="3" t="s">
        <v>15</v>
      </c>
      <c r="X21" s="3" t="s">
        <v>15</v>
      </c>
      <c r="Y21" s="3" t="s">
        <v>15</v>
      </c>
      <c r="Z21" s="3"/>
      <c r="AA21" s="3"/>
      <c r="AB21" s="3"/>
    </row>
    <row r="22" spans="1:29" ht="144">
      <c r="A22" s="60"/>
      <c r="B22" s="61"/>
      <c r="C22" s="60"/>
      <c r="D22" s="60"/>
      <c r="E22" s="62"/>
      <c r="F22" s="59" t="s">
        <v>18</v>
      </c>
      <c r="G22" s="7">
        <f>G25+G28</f>
        <v>1995255.44</v>
      </c>
      <c r="H22" s="7">
        <f t="shared" ref="H22:M22" si="8">H25+H28</f>
        <v>260694.54</v>
      </c>
      <c r="I22" s="7">
        <f t="shared" si="8"/>
        <v>154778.04</v>
      </c>
      <c r="J22" s="14">
        <f t="shared" si="8"/>
        <v>219944.81</v>
      </c>
      <c r="K22" s="14">
        <f t="shared" si="8"/>
        <v>234644.15</v>
      </c>
      <c r="L22" s="14">
        <f t="shared" si="8"/>
        <v>250717.1</v>
      </c>
      <c r="M22" s="7">
        <f t="shared" si="8"/>
        <v>227238.39999999999</v>
      </c>
      <c r="N22" s="14">
        <f t="shared" ref="N22:P22" si="9">N25+N28</f>
        <v>227238.39999999999</v>
      </c>
      <c r="O22" s="14">
        <f t="shared" si="9"/>
        <v>210000</v>
      </c>
      <c r="P22" s="14">
        <f t="shared" si="9"/>
        <v>210000</v>
      </c>
      <c r="Q22" s="3" t="s">
        <v>15</v>
      </c>
      <c r="R22" s="3" t="s">
        <v>15</v>
      </c>
      <c r="S22" s="3" t="s">
        <v>15</v>
      </c>
      <c r="T22" s="3" t="s">
        <v>15</v>
      </c>
      <c r="U22" s="3" t="s">
        <v>15</v>
      </c>
      <c r="V22" s="3" t="s">
        <v>15</v>
      </c>
      <c r="W22" s="3" t="s">
        <v>15</v>
      </c>
      <c r="X22" s="3" t="s">
        <v>15</v>
      </c>
      <c r="Y22" s="3" t="s">
        <v>15</v>
      </c>
      <c r="Z22" s="3"/>
      <c r="AA22" s="3"/>
      <c r="AB22" s="3"/>
    </row>
    <row r="23" spans="1:29" ht="65.25" customHeight="1">
      <c r="A23" s="63"/>
      <c r="B23" s="64"/>
      <c r="C23" s="63"/>
      <c r="D23" s="63"/>
      <c r="E23" s="65"/>
      <c r="F23" s="59" t="s">
        <v>19</v>
      </c>
      <c r="G23" s="7">
        <f>G26+G29</f>
        <v>599818.54</v>
      </c>
      <c r="H23" s="7">
        <f t="shared" ref="H23:M23" si="10">H26+H29</f>
        <v>109356</v>
      </c>
      <c r="I23" s="7">
        <f t="shared" si="10"/>
        <v>65800.87</v>
      </c>
      <c r="J23" s="14">
        <f t="shared" si="10"/>
        <v>114437.89</v>
      </c>
      <c r="K23" s="14">
        <f t="shared" si="10"/>
        <v>272060.76</v>
      </c>
      <c r="L23" s="14">
        <f t="shared" si="10"/>
        <v>38163.019999999997</v>
      </c>
      <c r="M23" s="7">
        <f t="shared" si="10"/>
        <v>0</v>
      </c>
      <c r="N23" s="14">
        <f t="shared" ref="N23:P23" si="11">N26+N29</f>
        <v>0</v>
      </c>
      <c r="O23" s="14">
        <f t="shared" si="11"/>
        <v>0</v>
      </c>
      <c r="P23" s="14">
        <f t="shared" si="11"/>
        <v>0</v>
      </c>
      <c r="Q23" s="3" t="s">
        <v>15</v>
      </c>
      <c r="R23" s="3" t="s">
        <v>15</v>
      </c>
      <c r="S23" s="3" t="s">
        <v>15</v>
      </c>
      <c r="T23" s="3" t="s">
        <v>15</v>
      </c>
      <c r="U23" s="3" t="s">
        <v>15</v>
      </c>
      <c r="V23" s="3" t="s">
        <v>15</v>
      </c>
      <c r="W23" s="3" t="s">
        <v>15</v>
      </c>
      <c r="X23" s="3" t="s">
        <v>15</v>
      </c>
      <c r="Y23" s="3" t="s">
        <v>15</v>
      </c>
      <c r="Z23" s="3"/>
      <c r="AA23" s="3"/>
      <c r="AB23" s="3"/>
    </row>
    <row r="24" spans="1:29" ht="38.25" customHeight="1">
      <c r="A24" s="56"/>
      <c r="B24" s="57" t="s">
        <v>27</v>
      </c>
      <c r="C24" s="56">
        <v>2014</v>
      </c>
      <c r="D24" s="56">
        <v>2022</v>
      </c>
      <c r="E24" s="58" t="s">
        <v>16</v>
      </c>
      <c r="F24" s="59" t="s">
        <v>17</v>
      </c>
      <c r="G24" s="7">
        <f t="shared" ref="G24:G29" si="12">H24+I24+J24+K24+L24+M24+N24+O24+P24</f>
        <v>1732073.09</v>
      </c>
      <c r="H24" s="7">
        <f>H25+H26</f>
        <v>294376.69</v>
      </c>
      <c r="I24" s="7">
        <f t="shared" ref="I24:M24" si="13">I25+I26</f>
        <v>155439.06</v>
      </c>
      <c r="J24" s="14">
        <f t="shared" si="13"/>
        <v>201745.55</v>
      </c>
      <c r="K24" s="14">
        <f t="shared" si="13"/>
        <v>408886.07</v>
      </c>
      <c r="L24" s="14">
        <f t="shared" si="13"/>
        <v>184969.72</v>
      </c>
      <c r="M24" s="7">
        <f t="shared" si="13"/>
        <v>123328</v>
      </c>
      <c r="N24" s="14">
        <f t="shared" ref="N24:P24" si="14">N25+N26</f>
        <v>123328</v>
      </c>
      <c r="O24" s="14">
        <f t="shared" si="14"/>
        <v>120000</v>
      </c>
      <c r="P24" s="14">
        <f t="shared" si="14"/>
        <v>120000</v>
      </c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</row>
    <row r="25" spans="1:29" ht="144">
      <c r="A25" s="60"/>
      <c r="B25" s="61"/>
      <c r="C25" s="60"/>
      <c r="D25" s="60"/>
      <c r="E25" s="62"/>
      <c r="F25" s="59" t="s">
        <v>18</v>
      </c>
      <c r="G25" s="7">
        <f t="shared" si="12"/>
        <v>1226441.4099999999</v>
      </c>
      <c r="H25" s="7">
        <v>207120.69</v>
      </c>
      <c r="I25" s="7">
        <v>102899.05</v>
      </c>
      <c r="J25" s="14">
        <v>118008.66</v>
      </c>
      <c r="K25" s="14">
        <v>164950.31</v>
      </c>
      <c r="L25" s="14">
        <v>146806.70000000001</v>
      </c>
      <c r="M25" s="7">
        <v>123328</v>
      </c>
      <c r="N25" s="14">
        <v>123328</v>
      </c>
      <c r="O25" s="14">
        <v>120000</v>
      </c>
      <c r="P25" s="14">
        <v>120000</v>
      </c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</row>
    <row r="26" spans="1:29" ht="84">
      <c r="A26" s="63"/>
      <c r="B26" s="64"/>
      <c r="C26" s="63"/>
      <c r="D26" s="63"/>
      <c r="E26" s="65"/>
      <c r="F26" s="59" t="s">
        <v>19</v>
      </c>
      <c r="G26" s="7">
        <f t="shared" si="12"/>
        <v>505631.68000000005</v>
      </c>
      <c r="H26" s="7">
        <v>87256</v>
      </c>
      <c r="I26" s="7">
        <v>52540.01</v>
      </c>
      <c r="J26" s="14">
        <v>83736.89</v>
      </c>
      <c r="K26" s="14">
        <v>243935.76</v>
      </c>
      <c r="L26" s="14">
        <v>38163.019999999997</v>
      </c>
      <c r="M26" s="7"/>
      <c r="N26" s="14"/>
      <c r="O26" s="14"/>
      <c r="P26" s="14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</row>
    <row r="27" spans="1:29" ht="38.25" customHeight="1">
      <c r="A27" s="56"/>
      <c r="B27" s="57" t="s">
        <v>28</v>
      </c>
      <c r="C27" s="56">
        <v>2014</v>
      </c>
      <c r="D27" s="56">
        <v>2022</v>
      </c>
      <c r="E27" s="58" t="s">
        <v>16</v>
      </c>
      <c r="F27" s="59" t="s">
        <v>17</v>
      </c>
      <c r="G27" s="7">
        <f t="shared" si="12"/>
        <v>863000.89</v>
      </c>
      <c r="H27" s="7">
        <f>H28+H29</f>
        <v>75673.850000000006</v>
      </c>
      <c r="I27" s="7">
        <f t="shared" ref="I27:M27" si="15">I28+I29</f>
        <v>65139.85</v>
      </c>
      <c r="J27" s="14">
        <f t="shared" si="15"/>
        <v>132637.15</v>
      </c>
      <c r="K27" s="14">
        <f t="shared" si="15"/>
        <v>97818.84</v>
      </c>
      <c r="L27" s="14">
        <f t="shared" si="15"/>
        <v>103910.39999999999</v>
      </c>
      <c r="M27" s="7">
        <f t="shared" si="15"/>
        <v>103910.39999999999</v>
      </c>
      <c r="N27" s="14">
        <f t="shared" ref="N27:P27" si="16">N28+N29</f>
        <v>103910.39999999999</v>
      </c>
      <c r="O27" s="14">
        <f t="shared" si="16"/>
        <v>90000</v>
      </c>
      <c r="P27" s="14">
        <f t="shared" si="16"/>
        <v>90000</v>
      </c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</row>
    <row r="28" spans="1:29" ht="144">
      <c r="A28" s="60"/>
      <c r="B28" s="61"/>
      <c r="C28" s="60"/>
      <c r="D28" s="60"/>
      <c r="E28" s="62"/>
      <c r="F28" s="59" t="s">
        <v>18</v>
      </c>
      <c r="G28" s="7">
        <f t="shared" si="12"/>
        <v>768814.03</v>
      </c>
      <c r="H28" s="7">
        <v>53573.85</v>
      </c>
      <c r="I28" s="7">
        <v>51878.99</v>
      </c>
      <c r="J28" s="14">
        <v>101936.15</v>
      </c>
      <c r="K28" s="14">
        <v>69693.84</v>
      </c>
      <c r="L28" s="14">
        <v>103910.39999999999</v>
      </c>
      <c r="M28" s="7">
        <v>103910.39999999999</v>
      </c>
      <c r="N28" s="14">
        <v>103910.39999999999</v>
      </c>
      <c r="O28" s="14">
        <v>90000</v>
      </c>
      <c r="P28" s="14">
        <v>90000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</row>
    <row r="29" spans="1:29" ht="84">
      <c r="A29" s="63"/>
      <c r="B29" s="64"/>
      <c r="C29" s="63"/>
      <c r="D29" s="63"/>
      <c r="E29" s="65"/>
      <c r="F29" s="59" t="s">
        <v>19</v>
      </c>
      <c r="G29" s="7">
        <f t="shared" si="12"/>
        <v>94186.86</v>
      </c>
      <c r="H29" s="7">
        <v>22100</v>
      </c>
      <c r="I29" s="7">
        <v>13260.86</v>
      </c>
      <c r="J29" s="14">
        <v>30701</v>
      </c>
      <c r="K29" s="14">
        <v>28125</v>
      </c>
      <c r="L29" s="14"/>
      <c r="M29" s="7"/>
      <c r="N29" s="14"/>
      <c r="O29" s="14"/>
      <c r="P29" s="14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</row>
    <row r="30" spans="1:29" s="16" customFormat="1" ht="38.25" customHeight="1">
      <c r="A30" s="66"/>
      <c r="B30" s="67" t="s">
        <v>20</v>
      </c>
      <c r="C30" s="66">
        <v>2014</v>
      </c>
      <c r="D30" s="66">
        <v>2022</v>
      </c>
      <c r="E30" s="68" t="s">
        <v>16</v>
      </c>
      <c r="F30" s="69" t="s">
        <v>17</v>
      </c>
      <c r="G30" s="14">
        <f>G18</f>
        <v>2595073.98</v>
      </c>
      <c r="H30" s="14">
        <f t="shared" ref="H30:M30" si="17">H18</f>
        <v>370050.54000000004</v>
      </c>
      <c r="I30" s="14">
        <f t="shared" si="17"/>
        <v>220578.91</v>
      </c>
      <c r="J30" s="14">
        <f t="shared" si="17"/>
        <v>334382.69999999995</v>
      </c>
      <c r="K30" s="14">
        <f t="shared" si="17"/>
        <v>506704.91000000003</v>
      </c>
      <c r="L30" s="14">
        <f t="shared" si="17"/>
        <v>288880.12</v>
      </c>
      <c r="M30" s="14">
        <f t="shared" si="17"/>
        <v>227238.39999999999</v>
      </c>
      <c r="N30" s="14">
        <f t="shared" ref="N30:P30" si="18">N18</f>
        <v>227238.39999999999</v>
      </c>
      <c r="O30" s="14">
        <f t="shared" si="18"/>
        <v>210000</v>
      </c>
      <c r="P30" s="14">
        <f t="shared" si="18"/>
        <v>210000</v>
      </c>
      <c r="Q30" s="13" t="s">
        <v>15</v>
      </c>
      <c r="R30" s="13" t="s">
        <v>15</v>
      </c>
      <c r="S30" s="13" t="s">
        <v>15</v>
      </c>
      <c r="T30" s="13" t="s">
        <v>15</v>
      </c>
      <c r="U30" s="13" t="s">
        <v>15</v>
      </c>
      <c r="V30" s="13" t="s">
        <v>15</v>
      </c>
      <c r="W30" s="13" t="s">
        <v>15</v>
      </c>
      <c r="X30" s="13" t="s">
        <v>15</v>
      </c>
      <c r="Y30" s="13" t="s">
        <v>15</v>
      </c>
      <c r="Z30" s="13"/>
      <c r="AA30" s="13"/>
      <c r="AB30" s="13"/>
      <c r="AC30" s="19"/>
    </row>
    <row r="31" spans="1:29" s="16" customFormat="1" ht="144">
      <c r="A31" s="70"/>
      <c r="B31" s="71"/>
      <c r="C31" s="70"/>
      <c r="D31" s="70"/>
      <c r="E31" s="72"/>
      <c r="F31" s="69" t="s">
        <v>18</v>
      </c>
      <c r="G31" s="14">
        <f>G19</f>
        <v>1995255.44</v>
      </c>
      <c r="H31" s="14">
        <f t="shared" ref="H31:M31" si="19">H19</f>
        <v>260694.54</v>
      </c>
      <c r="I31" s="14">
        <f t="shared" si="19"/>
        <v>154778.04</v>
      </c>
      <c r="J31" s="14">
        <f t="shared" si="19"/>
        <v>219944.81</v>
      </c>
      <c r="K31" s="14">
        <f t="shared" si="19"/>
        <v>234644.15</v>
      </c>
      <c r="L31" s="14">
        <f t="shared" si="19"/>
        <v>250717.1</v>
      </c>
      <c r="M31" s="14">
        <f t="shared" si="19"/>
        <v>227238.39999999999</v>
      </c>
      <c r="N31" s="14">
        <f t="shared" ref="N31:P31" si="20">N19</f>
        <v>227238.39999999999</v>
      </c>
      <c r="O31" s="14">
        <f t="shared" si="20"/>
        <v>210000</v>
      </c>
      <c r="P31" s="14">
        <f t="shared" si="20"/>
        <v>210000</v>
      </c>
      <c r="Q31" s="13" t="s">
        <v>15</v>
      </c>
      <c r="R31" s="13" t="s">
        <v>15</v>
      </c>
      <c r="S31" s="13" t="s">
        <v>15</v>
      </c>
      <c r="T31" s="13" t="s">
        <v>15</v>
      </c>
      <c r="U31" s="13" t="s">
        <v>15</v>
      </c>
      <c r="V31" s="13" t="s">
        <v>15</v>
      </c>
      <c r="W31" s="13" t="s">
        <v>15</v>
      </c>
      <c r="X31" s="13" t="s">
        <v>15</v>
      </c>
      <c r="Y31" s="13" t="s">
        <v>15</v>
      </c>
      <c r="Z31" s="13"/>
      <c r="AA31" s="13"/>
      <c r="AB31" s="13"/>
      <c r="AC31" s="19"/>
    </row>
    <row r="32" spans="1:29" s="16" customFormat="1" ht="84">
      <c r="A32" s="73"/>
      <c r="B32" s="74"/>
      <c r="C32" s="73"/>
      <c r="D32" s="73"/>
      <c r="E32" s="75"/>
      <c r="F32" s="69" t="s">
        <v>19</v>
      </c>
      <c r="G32" s="14">
        <f>G20</f>
        <v>599818.54</v>
      </c>
      <c r="H32" s="14">
        <f t="shared" ref="H32:M32" si="21">H20</f>
        <v>109356</v>
      </c>
      <c r="I32" s="14">
        <f t="shared" si="21"/>
        <v>65800.87</v>
      </c>
      <c r="J32" s="14">
        <f t="shared" si="21"/>
        <v>114437.89</v>
      </c>
      <c r="K32" s="14">
        <f t="shared" si="21"/>
        <v>272060.76</v>
      </c>
      <c r="L32" s="14">
        <f t="shared" si="21"/>
        <v>38163.019999999997</v>
      </c>
      <c r="M32" s="14">
        <f t="shared" si="21"/>
        <v>0</v>
      </c>
      <c r="N32" s="14">
        <f t="shared" ref="N32:P32" si="22">N20</f>
        <v>0</v>
      </c>
      <c r="O32" s="14">
        <f t="shared" si="22"/>
        <v>0</v>
      </c>
      <c r="P32" s="14">
        <f t="shared" si="22"/>
        <v>0</v>
      </c>
      <c r="Q32" s="13" t="s">
        <v>15</v>
      </c>
      <c r="R32" s="13" t="s">
        <v>15</v>
      </c>
      <c r="S32" s="13" t="s">
        <v>15</v>
      </c>
      <c r="T32" s="13" t="s">
        <v>15</v>
      </c>
      <c r="U32" s="13" t="s">
        <v>15</v>
      </c>
      <c r="V32" s="13" t="s">
        <v>15</v>
      </c>
      <c r="W32" s="13" t="s">
        <v>15</v>
      </c>
      <c r="X32" s="13" t="s">
        <v>15</v>
      </c>
      <c r="Y32" s="13" t="s">
        <v>15</v>
      </c>
      <c r="Z32" s="13"/>
      <c r="AA32" s="13"/>
      <c r="AB32" s="13"/>
    </row>
    <row r="33" spans="1:29" ht="115.5" customHeight="1">
      <c r="A33" s="54" t="s">
        <v>29</v>
      </c>
      <c r="B33" s="55"/>
      <c r="C33" s="53">
        <v>2014</v>
      </c>
      <c r="D33" s="53">
        <v>2022</v>
      </c>
      <c r="E33" s="53" t="s">
        <v>15</v>
      </c>
      <c r="F33" s="53" t="s">
        <v>15</v>
      </c>
      <c r="G33" s="3" t="s">
        <v>15</v>
      </c>
      <c r="H33" s="3" t="s">
        <v>15</v>
      </c>
      <c r="I33" s="3" t="s">
        <v>15</v>
      </c>
      <c r="J33" s="13" t="s">
        <v>15</v>
      </c>
      <c r="K33" s="13" t="s">
        <v>15</v>
      </c>
      <c r="L33" s="13" t="s">
        <v>15</v>
      </c>
      <c r="M33" s="3" t="s">
        <v>15</v>
      </c>
      <c r="N33" s="13" t="s">
        <v>15</v>
      </c>
      <c r="O33" s="13" t="s">
        <v>15</v>
      </c>
      <c r="P33" s="13" t="s">
        <v>15</v>
      </c>
      <c r="Q33" s="3" t="s">
        <v>15</v>
      </c>
      <c r="R33" s="3" t="s">
        <v>15</v>
      </c>
      <c r="S33" s="3" t="s">
        <v>15</v>
      </c>
      <c r="T33" s="3" t="s">
        <v>15</v>
      </c>
      <c r="U33" s="3" t="s">
        <v>15</v>
      </c>
      <c r="V33" s="3" t="s">
        <v>15</v>
      </c>
      <c r="W33" s="3" t="s">
        <v>15</v>
      </c>
      <c r="X33" s="3" t="s">
        <v>15</v>
      </c>
      <c r="Y33" s="3" t="s">
        <v>15</v>
      </c>
      <c r="Z33" s="3"/>
      <c r="AA33" s="3"/>
      <c r="AB33" s="3"/>
    </row>
    <row r="34" spans="1:29" ht="78.75" customHeight="1">
      <c r="A34" s="51" t="s">
        <v>111</v>
      </c>
      <c r="B34" s="52"/>
      <c r="C34" s="53">
        <v>2014</v>
      </c>
      <c r="D34" s="53">
        <v>2022</v>
      </c>
      <c r="E34" s="53" t="s">
        <v>15</v>
      </c>
      <c r="F34" s="53" t="s">
        <v>15</v>
      </c>
      <c r="G34" s="3" t="s">
        <v>15</v>
      </c>
      <c r="H34" s="3" t="s">
        <v>15</v>
      </c>
      <c r="I34" s="3" t="s">
        <v>15</v>
      </c>
      <c r="J34" s="13" t="s">
        <v>15</v>
      </c>
      <c r="K34" s="13" t="s">
        <v>15</v>
      </c>
      <c r="L34" s="13" t="s">
        <v>15</v>
      </c>
      <c r="M34" s="3" t="s">
        <v>15</v>
      </c>
      <c r="N34" s="13" t="s">
        <v>15</v>
      </c>
      <c r="O34" s="13" t="s">
        <v>15</v>
      </c>
      <c r="P34" s="13" t="s">
        <v>15</v>
      </c>
      <c r="Q34" s="3" t="s">
        <v>15</v>
      </c>
      <c r="R34" s="3" t="s">
        <v>15</v>
      </c>
      <c r="S34" s="3" t="s">
        <v>15</v>
      </c>
      <c r="T34" s="3" t="s">
        <v>15</v>
      </c>
      <c r="U34" s="3" t="s">
        <v>15</v>
      </c>
      <c r="V34" s="3" t="s">
        <v>15</v>
      </c>
      <c r="W34" s="3" t="s">
        <v>15</v>
      </c>
      <c r="X34" s="3" t="s">
        <v>15</v>
      </c>
      <c r="Y34" s="3" t="s">
        <v>15</v>
      </c>
      <c r="Z34" s="3"/>
      <c r="AA34" s="3"/>
      <c r="AB34" s="3"/>
    </row>
    <row r="35" spans="1:29" ht="38.25" customHeight="1">
      <c r="A35" s="56"/>
      <c r="B35" s="57" t="s">
        <v>112</v>
      </c>
      <c r="C35" s="56">
        <v>2014</v>
      </c>
      <c r="D35" s="56">
        <v>2022</v>
      </c>
      <c r="E35" s="58" t="s">
        <v>16</v>
      </c>
      <c r="F35" s="59" t="s">
        <v>17</v>
      </c>
      <c r="G35" s="7">
        <f>G38+G41</f>
        <v>88616250.680000007</v>
      </c>
      <c r="H35" s="7">
        <f t="shared" ref="H35:M35" si="23">H38+H41</f>
        <v>7259244.6100000003</v>
      </c>
      <c r="I35" s="7">
        <f t="shared" si="23"/>
        <v>7846428.1200000001</v>
      </c>
      <c r="J35" s="14">
        <f t="shared" si="23"/>
        <v>8884103.4299999997</v>
      </c>
      <c r="K35" s="14">
        <f t="shared" si="23"/>
        <v>9867299.9900000002</v>
      </c>
      <c r="L35" s="14">
        <f t="shared" si="23"/>
        <v>11001919.390000001</v>
      </c>
      <c r="M35" s="7">
        <f t="shared" si="23"/>
        <v>11207475.279999999</v>
      </c>
      <c r="N35" s="14">
        <f t="shared" ref="N35:P35" si="24">N38+N41</f>
        <v>11349779.859999999</v>
      </c>
      <c r="O35" s="14">
        <f t="shared" si="24"/>
        <v>10600000</v>
      </c>
      <c r="P35" s="14">
        <f t="shared" si="24"/>
        <v>10600000</v>
      </c>
      <c r="Q35" s="3" t="s">
        <v>15</v>
      </c>
      <c r="R35" s="3" t="s">
        <v>15</v>
      </c>
      <c r="S35" s="3" t="s">
        <v>15</v>
      </c>
      <c r="T35" s="3" t="s">
        <v>15</v>
      </c>
      <c r="U35" s="3" t="s">
        <v>15</v>
      </c>
      <c r="V35" s="3" t="s">
        <v>15</v>
      </c>
      <c r="W35" s="3" t="s">
        <v>15</v>
      </c>
      <c r="X35" s="3" t="s">
        <v>15</v>
      </c>
      <c r="Y35" s="3" t="s">
        <v>15</v>
      </c>
      <c r="Z35" s="3"/>
      <c r="AA35" s="3"/>
      <c r="AB35" s="3"/>
      <c r="AC35" s="8"/>
    </row>
    <row r="36" spans="1:29" ht="144">
      <c r="A36" s="60"/>
      <c r="B36" s="61"/>
      <c r="C36" s="60"/>
      <c r="D36" s="60"/>
      <c r="E36" s="62"/>
      <c r="F36" s="59" t="s">
        <v>18</v>
      </c>
      <c r="G36" s="7">
        <f>G39+G42</f>
        <v>87616638.680000007</v>
      </c>
      <c r="H36" s="7">
        <f t="shared" ref="H36:M36" si="25">H39+H42</f>
        <v>6758942.6100000003</v>
      </c>
      <c r="I36" s="7">
        <f t="shared" si="25"/>
        <v>7347118.1200000001</v>
      </c>
      <c r="J36" s="14">
        <f>J39+J42</f>
        <v>8884103.4299999997</v>
      </c>
      <c r="K36" s="14">
        <f t="shared" si="25"/>
        <v>9867299.9900000002</v>
      </c>
      <c r="L36" s="14">
        <f t="shared" si="25"/>
        <v>11001919.390000001</v>
      </c>
      <c r="M36" s="7">
        <f t="shared" si="25"/>
        <v>11207475.279999999</v>
      </c>
      <c r="N36" s="14">
        <f t="shared" ref="N36:P36" si="26">N39+N42</f>
        <v>11349779.859999999</v>
      </c>
      <c r="O36" s="14">
        <f t="shared" si="26"/>
        <v>10600000</v>
      </c>
      <c r="P36" s="14">
        <f t="shared" si="26"/>
        <v>10600000</v>
      </c>
      <c r="Q36" s="3" t="s">
        <v>15</v>
      </c>
      <c r="R36" s="3" t="s">
        <v>15</v>
      </c>
      <c r="S36" s="3" t="s">
        <v>15</v>
      </c>
      <c r="T36" s="3" t="s">
        <v>15</v>
      </c>
      <c r="U36" s="3" t="s">
        <v>15</v>
      </c>
      <c r="V36" s="3" t="s">
        <v>15</v>
      </c>
      <c r="W36" s="3" t="s">
        <v>15</v>
      </c>
      <c r="X36" s="3" t="s">
        <v>15</v>
      </c>
      <c r="Y36" s="3" t="s">
        <v>15</v>
      </c>
      <c r="Z36" s="3"/>
      <c r="AA36" s="3"/>
      <c r="AB36" s="3"/>
      <c r="AC36" s="8"/>
    </row>
    <row r="37" spans="1:29" ht="84">
      <c r="A37" s="63"/>
      <c r="B37" s="64"/>
      <c r="C37" s="63"/>
      <c r="D37" s="63"/>
      <c r="E37" s="65"/>
      <c r="F37" s="59" t="s">
        <v>19</v>
      </c>
      <c r="G37" s="7">
        <f>G40+G43</f>
        <v>999612</v>
      </c>
      <c r="H37" s="7">
        <f t="shared" ref="H37:M37" si="27">H40+H43</f>
        <v>500302</v>
      </c>
      <c r="I37" s="7">
        <f t="shared" si="27"/>
        <v>499310</v>
      </c>
      <c r="J37" s="14">
        <f>J40+J43</f>
        <v>0</v>
      </c>
      <c r="K37" s="14">
        <f t="shared" si="27"/>
        <v>0</v>
      </c>
      <c r="L37" s="14">
        <f t="shared" si="27"/>
        <v>0</v>
      </c>
      <c r="M37" s="7">
        <f t="shared" si="27"/>
        <v>0</v>
      </c>
      <c r="N37" s="14">
        <f t="shared" ref="N37:P37" si="28">N40+N43</f>
        <v>0</v>
      </c>
      <c r="O37" s="14">
        <f t="shared" si="28"/>
        <v>0</v>
      </c>
      <c r="P37" s="14">
        <f t="shared" si="28"/>
        <v>0</v>
      </c>
      <c r="Q37" s="3" t="s">
        <v>15</v>
      </c>
      <c r="R37" s="3" t="s">
        <v>15</v>
      </c>
      <c r="S37" s="3" t="s">
        <v>15</v>
      </c>
      <c r="T37" s="3" t="s">
        <v>15</v>
      </c>
      <c r="U37" s="3" t="s">
        <v>15</v>
      </c>
      <c r="V37" s="3" t="s">
        <v>15</v>
      </c>
      <c r="W37" s="3" t="s">
        <v>15</v>
      </c>
      <c r="X37" s="3" t="s">
        <v>15</v>
      </c>
      <c r="Y37" s="3" t="s">
        <v>15</v>
      </c>
      <c r="Z37" s="3"/>
      <c r="AA37" s="3"/>
      <c r="AB37" s="3"/>
    </row>
    <row r="38" spans="1:29" ht="38.25" customHeight="1">
      <c r="A38" s="56"/>
      <c r="B38" s="57" t="s">
        <v>113</v>
      </c>
      <c r="C38" s="56">
        <v>2014</v>
      </c>
      <c r="D38" s="56">
        <v>2022</v>
      </c>
      <c r="E38" s="58" t="s">
        <v>16</v>
      </c>
      <c r="F38" s="59" t="s">
        <v>17</v>
      </c>
      <c r="G38" s="7">
        <f t="shared" ref="G38:G43" si="29">H38+I38+J38+K38+L38+M38</f>
        <v>15105672.73</v>
      </c>
      <c r="H38" s="7">
        <f>H39+H40</f>
        <v>7259244.6100000003</v>
      </c>
      <c r="I38" s="7">
        <f t="shared" ref="I38:M38" si="30">I39+I40</f>
        <v>7846428.1200000001</v>
      </c>
      <c r="J38" s="14">
        <f>J39+J40</f>
        <v>0</v>
      </c>
      <c r="K38" s="14">
        <f t="shared" si="30"/>
        <v>0</v>
      </c>
      <c r="L38" s="14">
        <f t="shared" si="30"/>
        <v>0</v>
      </c>
      <c r="M38" s="7">
        <f t="shared" si="30"/>
        <v>0</v>
      </c>
      <c r="N38" s="14">
        <f t="shared" ref="N38:P38" si="31">N39+N40</f>
        <v>0</v>
      </c>
      <c r="O38" s="14">
        <f t="shared" si="31"/>
        <v>0</v>
      </c>
      <c r="P38" s="14">
        <f t="shared" si="31"/>
        <v>0</v>
      </c>
      <c r="Q38" s="3" t="s">
        <v>15</v>
      </c>
      <c r="R38" s="3" t="s">
        <v>15</v>
      </c>
      <c r="S38" s="3" t="s">
        <v>15</v>
      </c>
      <c r="T38" s="3" t="s">
        <v>15</v>
      </c>
      <c r="U38" s="3" t="s">
        <v>15</v>
      </c>
      <c r="V38" s="3" t="s">
        <v>15</v>
      </c>
      <c r="W38" s="3" t="s">
        <v>15</v>
      </c>
      <c r="X38" s="3" t="s">
        <v>15</v>
      </c>
      <c r="Y38" s="3" t="s">
        <v>15</v>
      </c>
      <c r="Z38" s="3"/>
      <c r="AA38" s="3"/>
      <c r="AB38" s="3"/>
    </row>
    <row r="39" spans="1:29" ht="144">
      <c r="A39" s="60"/>
      <c r="B39" s="61"/>
      <c r="C39" s="60"/>
      <c r="D39" s="60"/>
      <c r="E39" s="62"/>
      <c r="F39" s="59" t="s">
        <v>18</v>
      </c>
      <c r="G39" s="7">
        <f t="shared" si="29"/>
        <v>14106060.73</v>
      </c>
      <c r="H39" s="7">
        <v>6758942.6100000003</v>
      </c>
      <c r="I39" s="7">
        <v>7347118.1200000001</v>
      </c>
      <c r="J39" s="14"/>
      <c r="K39" s="14"/>
      <c r="L39" s="14"/>
      <c r="M39" s="7"/>
      <c r="N39" s="14"/>
      <c r="O39" s="14"/>
      <c r="P39" s="14"/>
      <c r="Q39" s="3" t="s">
        <v>15</v>
      </c>
      <c r="R39" s="3" t="s">
        <v>15</v>
      </c>
      <c r="S39" s="3" t="s">
        <v>15</v>
      </c>
      <c r="T39" s="3" t="s">
        <v>15</v>
      </c>
      <c r="U39" s="3" t="s">
        <v>15</v>
      </c>
      <c r="V39" s="3" t="s">
        <v>15</v>
      </c>
      <c r="W39" s="3" t="s">
        <v>15</v>
      </c>
      <c r="X39" s="3" t="s">
        <v>15</v>
      </c>
      <c r="Y39" s="3" t="s">
        <v>15</v>
      </c>
      <c r="Z39" s="3"/>
      <c r="AA39" s="3"/>
      <c r="AB39" s="3"/>
    </row>
    <row r="40" spans="1:29" ht="84">
      <c r="A40" s="63"/>
      <c r="B40" s="64"/>
      <c r="C40" s="63"/>
      <c r="D40" s="63"/>
      <c r="E40" s="65"/>
      <c r="F40" s="59" t="s">
        <v>19</v>
      </c>
      <c r="G40" s="7">
        <f t="shared" si="29"/>
        <v>999612</v>
      </c>
      <c r="H40" s="7">
        <v>500302</v>
      </c>
      <c r="I40" s="7">
        <v>499310</v>
      </c>
      <c r="J40" s="14"/>
      <c r="K40" s="14"/>
      <c r="L40" s="14"/>
      <c r="M40" s="7"/>
      <c r="N40" s="14"/>
      <c r="O40" s="14"/>
      <c r="P40" s="14"/>
      <c r="Q40" s="3" t="s">
        <v>15</v>
      </c>
      <c r="R40" s="3" t="s">
        <v>15</v>
      </c>
      <c r="S40" s="3" t="s">
        <v>15</v>
      </c>
      <c r="T40" s="3" t="s">
        <v>15</v>
      </c>
      <c r="U40" s="3" t="s">
        <v>15</v>
      </c>
      <c r="V40" s="3" t="s">
        <v>15</v>
      </c>
      <c r="W40" s="3" t="s">
        <v>15</v>
      </c>
      <c r="X40" s="3" t="s">
        <v>15</v>
      </c>
      <c r="Y40" s="3" t="s">
        <v>15</v>
      </c>
      <c r="Z40" s="3"/>
      <c r="AA40" s="3"/>
      <c r="AB40" s="3"/>
    </row>
    <row r="41" spans="1:29" ht="38.25" customHeight="1">
      <c r="A41" s="56"/>
      <c r="B41" s="57" t="s">
        <v>114</v>
      </c>
      <c r="C41" s="56">
        <v>2014</v>
      </c>
      <c r="D41" s="56">
        <v>2022</v>
      </c>
      <c r="E41" s="58" t="s">
        <v>16</v>
      </c>
      <c r="F41" s="59" t="s">
        <v>17</v>
      </c>
      <c r="G41" s="7">
        <f>H41+I41+J41+K41+L41+M41+N41+O41+P41</f>
        <v>73510577.950000003</v>
      </c>
      <c r="H41" s="7">
        <f>H42+H43</f>
        <v>0</v>
      </c>
      <c r="I41" s="7">
        <f t="shared" ref="I41:M41" si="32">I42+I43</f>
        <v>0</v>
      </c>
      <c r="J41" s="14">
        <f>J42+J43</f>
        <v>8884103.4299999997</v>
      </c>
      <c r="K41" s="14">
        <f t="shared" si="32"/>
        <v>9867299.9900000002</v>
      </c>
      <c r="L41" s="14">
        <f t="shared" si="32"/>
        <v>11001919.390000001</v>
      </c>
      <c r="M41" s="7">
        <f t="shared" si="32"/>
        <v>11207475.279999999</v>
      </c>
      <c r="N41" s="14">
        <f t="shared" ref="N41:P41" si="33">N42+N43</f>
        <v>11349779.859999999</v>
      </c>
      <c r="O41" s="14">
        <f t="shared" si="33"/>
        <v>10600000</v>
      </c>
      <c r="P41" s="14">
        <f t="shared" si="33"/>
        <v>10600000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9" ht="144">
      <c r="A42" s="60"/>
      <c r="B42" s="61"/>
      <c r="C42" s="60"/>
      <c r="D42" s="60"/>
      <c r="E42" s="62"/>
      <c r="F42" s="59" t="s">
        <v>18</v>
      </c>
      <c r="G42" s="7">
        <f>H42+I42+J42+K42+L42+M42+N42+O42+P42</f>
        <v>73510577.950000003</v>
      </c>
      <c r="H42" s="7"/>
      <c r="I42" s="7"/>
      <c r="J42" s="14">
        <v>8884103.4299999997</v>
      </c>
      <c r="K42" s="14">
        <v>9867299.9900000002</v>
      </c>
      <c r="L42" s="14">
        <v>11001919.390000001</v>
      </c>
      <c r="M42" s="7">
        <v>11207475.279999999</v>
      </c>
      <c r="N42" s="14">
        <v>11349779.859999999</v>
      </c>
      <c r="O42" s="14">
        <v>10600000</v>
      </c>
      <c r="P42" s="14">
        <v>10600000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9" ht="84">
      <c r="A43" s="63"/>
      <c r="B43" s="64"/>
      <c r="C43" s="63"/>
      <c r="D43" s="63"/>
      <c r="E43" s="65"/>
      <c r="F43" s="59" t="s">
        <v>19</v>
      </c>
      <c r="G43" s="7">
        <f t="shared" si="29"/>
        <v>0</v>
      </c>
      <c r="H43" s="7"/>
      <c r="I43" s="7"/>
      <c r="J43" s="14">
        <v>0</v>
      </c>
      <c r="K43" s="14"/>
      <c r="L43" s="14"/>
      <c r="M43" s="7"/>
      <c r="N43" s="14"/>
      <c r="O43" s="14"/>
      <c r="P43" s="14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9" ht="38.25" customHeight="1">
      <c r="A44" s="56"/>
      <c r="B44" s="57" t="s">
        <v>115</v>
      </c>
      <c r="C44" s="56">
        <v>2014</v>
      </c>
      <c r="D44" s="56">
        <v>2022</v>
      </c>
      <c r="E44" s="58" t="s">
        <v>16</v>
      </c>
      <c r="F44" s="59" t="s">
        <v>17</v>
      </c>
      <c r="G44" s="7">
        <f t="shared" ref="G44:G49" si="34">G47</f>
        <v>0</v>
      </c>
      <c r="H44" s="7">
        <f t="shared" ref="H44:K44" si="35">H47</f>
        <v>0</v>
      </c>
      <c r="I44" s="7">
        <f t="shared" si="35"/>
        <v>0</v>
      </c>
      <c r="J44" s="14">
        <f t="shared" si="35"/>
        <v>0</v>
      </c>
      <c r="K44" s="14">
        <f t="shared" si="35"/>
        <v>0</v>
      </c>
      <c r="L44" s="14"/>
      <c r="M44" s="7"/>
      <c r="N44" s="14"/>
      <c r="O44" s="14"/>
      <c r="P44" s="14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8"/>
    </row>
    <row r="45" spans="1:29" ht="144">
      <c r="A45" s="60"/>
      <c r="B45" s="61"/>
      <c r="C45" s="60"/>
      <c r="D45" s="60"/>
      <c r="E45" s="62"/>
      <c r="F45" s="59" t="s">
        <v>18</v>
      </c>
      <c r="G45" s="7">
        <f t="shared" si="34"/>
        <v>0</v>
      </c>
      <c r="H45" s="7">
        <f t="shared" ref="H45:M45" si="36">H48</f>
        <v>0</v>
      </c>
      <c r="I45" s="7">
        <f t="shared" si="36"/>
        <v>0</v>
      </c>
      <c r="J45" s="14">
        <f t="shared" si="36"/>
        <v>0</v>
      </c>
      <c r="K45" s="14">
        <f t="shared" si="36"/>
        <v>0</v>
      </c>
      <c r="L45" s="14"/>
      <c r="M45" s="7">
        <f t="shared" si="36"/>
        <v>0</v>
      </c>
      <c r="N45" s="14"/>
      <c r="O45" s="14"/>
      <c r="P45" s="14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9" ht="84">
      <c r="A46" s="63"/>
      <c r="B46" s="64"/>
      <c r="C46" s="63"/>
      <c r="D46" s="63"/>
      <c r="E46" s="65"/>
      <c r="F46" s="59" t="s">
        <v>19</v>
      </c>
      <c r="G46" s="7">
        <f t="shared" si="34"/>
        <v>0</v>
      </c>
      <c r="H46" s="7">
        <f t="shared" ref="H46:M46" si="37">H49</f>
        <v>0</v>
      </c>
      <c r="I46" s="7">
        <f t="shared" si="37"/>
        <v>0</v>
      </c>
      <c r="J46" s="14">
        <f t="shared" si="37"/>
        <v>0</v>
      </c>
      <c r="K46" s="14">
        <f t="shared" si="37"/>
        <v>0</v>
      </c>
      <c r="L46" s="14">
        <f t="shared" si="37"/>
        <v>0</v>
      </c>
      <c r="M46" s="7">
        <f t="shared" si="37"/>
        <v>0</v>
      </c>
      <c r="N46" s="14">
        <f t="shared" ref="N46:P46" si="38">N49</f>
        <v>0</v>
      </c>
      <c r="O46" s="14">
        <f t="shared" si="38"/>
        <v>0</v>
      </c>
      <c r="P46" s="14">
        <f t="shared" si="38"/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9" ht="38.25" customHeight="1">
      <c r="A47" s="56"/>
      <c r="B47" s="57" t="s">
        <v>116</v>
      </c>
      <c r="C47" s="56">
        <v>2014</v>
      </c>
      <c r="D47" s="56">
        <v>2022</v>
      </c>
      <c r="E47" s="58" t="s">
        <v>16</v>
      </c>
      <c r="F47" s="59" t="s">
        <v>17</v>
      </c>
      <c r="G47" s="7">
        <f>G50</f>
        <v>0</v>
      </c>
      <c r="H47" s="7">
        <f t="shared" ref="H47:M47" si="39">H50</f>
        <v>0</v>
      </c>
      <c r="I47" s="7">
        <f t="shared" si="39"/>
        <v>0</v>
      </c>
      <c r="J47" s="14">
        <f t="shared" si="39"/>
        <v>0</v>
      </c>
      <c r="K47" s="14">
        <f t="shared" si="39"/>
        <v>0</v>
      </c>
      <c r="L47" s="14">
        <f t="shared" si="39"/>
        <v>0</v>
      </c>
      <c r="M47" s="7">
        <f t="shared" si="39"/>
        <v>0</v>
      </c>
      <c r="N47" s="14">
        <f t="shared" ref="N47:P47" si="40">N50</f>
        <v>0</v>
      </c>
      <c r="O47" s="14">
        <f t="shared" si="40"/>
        <v>0</v>
      </c>
      <c r="P47" s="14">
        <f t="shared" si="40"/>
        <v>0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9" ht="144">
      <c r="A48" s="60"/>
      <c r="B48" s="61"/>
      <c r="C48" s="60"/>
      <c r="D48" s="60"/>
      <c r="E48" s="62"/>
      <c r="F48" s="59" t="s">
        <v>18</v>
      </c>
      <c r="G48" s="7">
        <f t="shared" si="34"/>
        <v>0</v>
      </c>
      <c r="H48" s="7">
        <f t="shared" ref="H48:M48" si="41">H51</f>
        <v>0</v>
      </c>
      <c r="I48" s="7">
        <f t="shared" si="41"/>
        <v>0</v>
      </c>
      <c r="J48" s="14">
        <f t="shared" si="41"/>
        <v>0</v>
      </c>
      <c r="K48" s="14">
        <f t="shared" si="41"/>
        <v>0</v>
      </c>
      <c r="L48" s="14">
        <f t="shared" si="41"/>
        <v>0</v>
      </c>
      <c r="M48" s="7">
        <f t="shared" si="41"/>
        <v>0</v>
      </c>
      <c r="N48" s="14">
        <f t="shared" ref="N48:P48" si="42">N51</f>
        <v>0</v>
      </c>
      <c r="O48" s="14">
        <f t="shared" si="42"/>
        <v>0</v>
      </c>
      <c r="P48" s="14">
        <f t="shared" si="42"/>
        <v>0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9" ht="84">
      <c r="A49" s="63"/>
      <c r="B49" s="64"/>
      <c r="C49" s="63"/>
      <c r="D49" s="63"/>
      <c r="E49" s="65"/>
      <c r="F49" s="59" t="s">
        <v>19</v>
      </c>
      <c r="G49" s="7">
        <f t="shared" si="34"/>
        <v>0</v>
      </c>
      <c r="H49" s="7">
        <f t="shared" ref="H49:M49" si="43">H52</f>
        <v>0</v>
      </c>
      <c r="I49" s="7">
        <f t="shared" si="43"/>
        <v>0</v>
      </c>
      <c r="J49" s="14">
        <f t="shared" si="43"/>
        <v>0</v>
      </c>
      <c r="K49" s="14">
        <f t="shared" si="43"/>
        <v>0</v>
      </c>
      <c r="L49" s="14">
        <f t="shared" si="43"/>
        <v>0</v>
      </c>
      <c r="M49" s="7">
        <f t="shared" si="43"/>
        <v>0</v>
      </c>
      <c r="N49" s="14">
        <f t="shared" ref="N49:P49" si="44">N52</f>
        <v>0</v>
      </c>
      <c r="O49" s="14">
        <f t="shared" si="44"/>
        <v>0</v>
      </c>
      <c r="P49" s="14">
        <f t="shared" si="44"/>
        <v>0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9" ht="38.25" customHeight="1">
      <c r="A50" s="56"/>
      <c r="B50" s="57" t="s">
        <v>30</v>
      </c>
      <c r="C50" s="56">
        <v>2014</v>
      </c>
      <c r="D50" s="56">
        <v>2022</v>
      </c>
      <c r="E50" s="58" t="s">
        <v>16</v>
      </c>
      <c r="F50" s="59" t="s">
        <v>17</v>
      </c>
      <c r="G50" s="7">
        <f>H50+I50+J50+K50+L50+M50</f>
        <v>0</v>
      </c>
      <c r="H50" s="7">
        <f>H51+H52</f>
        <v>0</v>
      </c>
      <c r="I50" s="7">
        <f t="shared" ref="I50:M50" si="45">I51+I52</f>
        <v>0</v>
      </c>
      <c r="J50" s="14">
        <f t="shared" si="45"/>
        <v>0</v>
      </c>
      <c r="K50" s="14">
        <f t="shared" si="45"/>
        <v>0</v>
      </c>
      <c r="L50" s="14">
        <f t="shared" si="45"/>
        <v>0</v>
      </c>
      <c r="M50" s="7">
        <f t="shared" si="45"/>
        <v>0</v>
      </c>
      <c r="N50" s="14">
        <f t="shared" ref="N50:P50" si="46">N51+N52</f>
        <v>0</v>
      </c>
      <c r="O50" s="14">
        <f t="shared" si="46"/>
        <v>0</v>
      </c>
      <c r="P50" s="14">
        <f t="shared" si="46"/>
        <v>0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9" ht="144">
      <c r="A51" s="60"/>
      <c r="B51" s="61"/>
      <c r="C51" s="60"/>
      <c r="D51" s="60"/>
      <c r="E51" s="62"/>
      <c r="F51" s="59" t="s">
        <v>18</v>
      </c>
      <c r="G51" s="7">
        <f>H51+I51+J51+K51+L51+M51</f>
        <v>0</v>
      </c>
      <c r="H51" s="7"/>
      <c r="I51" s="7"/>
      <c r="J51" s="14"/>
      <c r="K51" s="14"/>
      <c r="L51" s="14"/>
      <c r="M51" s="7"/>
      <c r="N51" s="14"/>
      <c r="O51" s="14"/>
      <c r="P51" s="14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9" ht="84">
      <c r="A52" s="63"/>
      <c r="B52" s="64"/>
      <c r="C52" s="63"/>
      <c r="D52" s="63"/>
      <c r="E52" s="65"/>
      <c r="F52" s="59" t="s">
        <v>19</v>
      </c>
      <c r="G52" s="7">
        <f>H52+I52+J52+K52+L52+M52</f>
        <v>0</v>
      </c>
      <c r="H52" s="7"/>
      <c r="I52" s="7"/>
      <c r="J52" s="14"/>
      <c r="K52" s="14"/>
      <c r="L52" s="14"/>
      <c r="M52" s="7"/>
      <c r="N52" s="14"/>
      <c r="O52" s="14"/>
      <c r="P52" s="14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9" ht="38.25" customHeight="1">
      <c r="A53" s="56"/>
      <c r="B53" s="57" t="s">
        <v>117</v>
      </c>
      <c r="C53" s="56">
        <v>2014</v>
      </c>
      <c r="D53" s="56">
        <v>2022</v>
      </c>
      <c r="E53" s="58" t="s">
        <v>16</v>
      </c>
      <c r="F53" s="59" t="s">
        <v>17</v>
      </c>
      <c r="G53" s="7">
        <f>G56</f>
        <v>2627502.9299999997</v>
      </c>
      <c r="H53" s="7">
        <f t="shared" ref="H53:M53" si="47">H56</f>
        <v>293959.76</v>
      </c>
      <c r="I53" s="7">
        <f t="shared" si="47"/>
        <v>249908.8</v>
      </c>
      <c r="J53" s="14">
        <f t="shared" si="47"/>
        <v>224987.5</v>
      </c>
      <c r="K53" s="14">
        <f t="shared" si="47"/>
        <v>187046.87</v>
      </c>
      <c r="L53" s="14">
        <f t="shared" si="47"/>
        <v>320500</v>
      </c>
      <c r="M53" s="7">
        <f t="shared" si="47"/>
        <v>363100</v>
      </c>
      <c r="N53" s="14">
        <f t="shared" ref="N53:P53" si="48">N56</f>
        <v>387000</v>
      </c>
      <c r="O53" s="14">
        <f t="shared" si="48"/>
        <v>300500</v>
      </c>
      <c r="P53" s="14">
        <f t="shared" si="48"/>
        <v>300500</v>
      </c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8"/>
    </row>
    <row r="54" spans="1:29" ht="144">
      <c r="A54" s="60"/>
      <c r="B54" s="61"/>
      <c r="C54" s="60"/>
      <c r="D54" s="60"/>
      <c r="E54" s="62"/>
      <c r="F54" s="59" t="s">
        <v>18</v>
      </c>
      <c r="G54" s="7">
        <f>G57</f>
        <v>2505461.9299999997</v>
      </c>
      <c r="H54" s="7">
        <f t="shared" ref="H54:M54" si="49">H57</f>
        <v>171918.76</v>
      </c>
      <c r="I54" s="7">
        <f t="shared" si="49"/>
        <v>249908.8</v>
      </c>
      <c r="J54" s="14">
        <f t="shared" si="49"/>
        <v>224987.5</v>
      </c>
      <c r="K54" s="14">
        <f t="shared" si="49"/>
        <v>187046.87</v>
      </c>
      <c r="L54" s="14">
        <f t="shared" si="49"/>
        <v>320500</v>
      </c>
      <c r="M54" s="7">
        <f t="shared" si="49"/>
        <v>363100</v>
      </c>
      <c r="N54" s="14">
        <f t="shared" ref="N54:P54" si="50">N57</f>
        <v>387000</v>
      </c>
      <c r="O54" s="14">
        <f t="shared" si="50"/>
        <v>300500</v>
      </c>
      <c r="P54" s="14">
        <f t="shared" si="50"/>
        <v>300500</v>
      </c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8"/>
    </row>
    <row r="55" spans="1:29" ht="84">
      <c r="A55" s="63"/>
      <c r="B55" s="64"/>
      <c r="C55" s="63"/>
      <c r="D55" s="63"/>
      <c r="E55" s="65"/>
      <c r="F55" s="59" t="s">
        <v>19</v>
      </c>
      <c r="G55" s="7">
        <f>G58</f>
        <v>122041</v>
      </c>
      <c r="H55" s="7">
        <f t="shared" ref="H55:M55" si="51">H58</f>
        <v>122041</v>
      </c>
      <c r="I55" s="7">
        <f t="shared" si="51"/>
        <v>0</v>
      </c>
      <c r="J55" s="14">
        <f t="shared" si="51"/>
        <v>0</v>
      </c>
      <c r="K55" s="14">
        <f t="shared" si="51"/>
        <v>0</v>
      </c>
      <c r="L55" s="14">
        <f t="shared" si="51"/>
        <v>0</v>
      </c>
      <c r="M55" s="7">
        <f t="shared" si="51"/>
        <v>0</v>
      </c>
      <c r="N55" s="14">
        <f t="shared" ref="N55:P55" si="52">N58</f>
        <v>0</v>
      </c>
      <c r="O55" s="14">
        <f t="shared" si="52"/>
        <v>0</v>
      </c>
      <c r="P55" s="14">
        <f t="shared" si="52"/>
        <v>0</v>
      </c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9" ht="38.25" customHeight="1">
      <c r="A56" s="56"/>
      <c r="B56" s="57" t="s">
        <v>118</v>
      </c>
      <c r="C56" s="56">
        <v>2014</v>
      </c>
      <c r="D56" s="56">
        <v>2022</v>
      </c>
      <c r="E56" s="58" t="s">
        <v>16</v>
      </c>
      <c r="F56" s="59" t="s">
        <v>17</v>
      </c>
      <c r="G56" s="14">
        <f>G59+G62+G65+G68</f>
        <v>2627502.9299999997</v>
      </c>
      <c r="H56" s="7">
        <f t="shared" ref="H56:K58" si="53">H59+H62+H65</f>
        <v>293959.76</v>
      </c>
      <c r="I56" s="7">
        <f t="shared" si="53"/>
        <v>249908.8</v>
      </c>
      <c r="J56" s="14">
        <f t="shared" si="53"/>
        <v>224987.5</v>
      </c>
      <c r="K56" s="14">
        <f t="shared" si="53"/>
        <v>187046.87</v>
      </c>
      <c r="L56" s="14">
        <f>L59+L62+L65+L68</f>
        <v>320500</v>
      </c>
      <c r="M56" s="7">
        <f t="shared" ref="M56:P58" si="54">M59+M62+M65</f>
        <v>363100</v>
      </c>
      <c r="N56" s="14">
        <f t="shared" si="54"/>
        <v>387000</v>
      </c>
      <c r="O56" s="14">
        <f t="shared" si="54"/>
        <v>300500</v>
      </c>
      <c r="P56" s="14">
        <f t="shared" si="54"/>
        <v>300500</v>
      </c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9" ht="144">
      <c r="A57" s="60"/>
      <c r="B57" s="61"/>
      <c r="C57" s="60"/>
      <c r="D57" s="60"/>
      <c r="E57" s="62"/>
      <c r="F57" s="59" t="s">
        <v>18</v>
      </c>
      <c r="G57" s="14">
        <f>G60+G63+G66+G69</f>
        <v>2505461.9299999997</v>
      </c>
      <c r="H57" s="7">
        <f t="shared" si="53"/>
        <v>171918.76</v>
      </c>
      <c r="I57" s="7">
        <f t="shared" si="53"/>
        <v>249908.8</v>
      </c>
      <c r="J57" s="14">
        <f t="shared" si="53"/>
        <v>224987.5</v>
      </c>
      <c r="K57" s="14">
        <f t="shared" si="53"/>
        <v>187046.87</v>
      </c>
      <c r="L57" s="14">
        <f>L60+L63+L66+L69</f>
        <v>320500</v>
      </c>
      <c r="M57" s="7">
        <f t="shared" si="54"/>
        <v>363100</v>
      </c>
      <c r="N57" s="14">
        <f t="shared" si="54"/>
        <v>387000</v>
      </c>
      <c r="O57" s="14">
        <f t="shared" si="54"/>
        <v>300500</v>
      </c>
      <c r="P57" s="14">
        <f t="shared" si="54"/>
        <v>300500</v>
      </c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9" ht="84">
      <c r="A58" s="63"/>
      <c r="B58" s="64"/>
      <c r="C58" s="63"/>
      <c r="D58" s="63"/>
      <c r="E58" s="65"/>
      <c r="F58" s="59" t="s">
        <v>19</v>
      </c>
      <c r="G58" s="7">
        <f>G61+G64+G67</f>
        <v>122041</v>
      </c>
      <c r="H58" s="7">
        <f t="shared" si="53"/>
        <v>122041</v>
      </c>
      <c r="I58" s="7">
        <f t="shared" si="53"/>
        <v>0</v>
      </c>
      <c r="J58" s="14">
        <f t="shared" si="53"/>
        <v>0</v>
      </c>
      <c r="K58" s="14">
        <f t="shared" si="53"/>
        <v>0</v>
      </c>
      <c r="L58" s="14">
        <f>L61+L64+L67</f>
        <v>0</v>
      </c>
      <c r="M58" s="7">
        <f t="shared" si="54"/>
        <v>0</v>
      </c>
      <c r="N58" s="14">
        <f t="shared" si="54"/>
        <v>0</v>
      </c>
      <c r="O58" s="14">
        <f t="shared" si="54"/>
        <v>0</v>
      </c>
      <c r="P58" s="14">
        <f t="shared" si="54"/>
        <v>0</v>
      </c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9" ht="38.25" customHeight="1">
      <c r="A59" s="56"/>
      <c r="B59" s="57" t="s">
        <v>31</v>
      </c>
      <c r="C59" s="56">
        <v>2014</v>
      </c>
      <c r="D59" s="56">
        <v>2022</v>
      </c>
      <c r="E59" s="58" t="s">
        <v>16</v>
      </c>
      <c r="F59" s="59" t="s">
        <v>17</v>
      </c>
      <c r="G59" s="7">
        <f>H59+I59+J59+L59+M59+K59+N59+O59+P59</f>
        <v>1137022.26</v>
      </c>
      <c r="H59" s="7">
        <f>H60+H61</f>
        <v>160758.76</v>
      </c>
      <c r="I59" s="7">
        <f t="shared" ref="I59:M59" si="55">I60+I61</f>
        <v>115500</v>
      </c>
      <c r="J59" s="14">
        <f t="shared" si="55"/>
        <v>182163.5</v>
      </c>
      <c r="K59" s="14">
        <f t="shared" si="55"/>
        <v>94500</v>
      </c>
      <c r="L59" s="14">
        <f t="shared" si="55"/>
        <v>110000</v>
      </c>
      <c r="M59" s="7">
        <f t="shared" si="55"/>
        <v>121000</v>
      </c>
      <c r="N59" s="14">
        <f t="shared" ref="N59:P59" si="56">N60+N61</f>
        <v>133100</v>
      </c>
      <c r="O59" s="14">
        <f t="shared" si="56"/>
        <v>110000</v>
      </c>
      <c r="P59" s="14">
        <f t="shared" si="56"/>
        <v>110000</v>
      </c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8"/>
    </row>
    <row r="60" spans="1:29" ht="144">
      <c r="A60" s="60"/>
      <c r="B60" s="61"/>
      <c r="C60" s="60"/>
      <c r="D60" s="60"/>
      <c r="E60" s="62"/>
      <c r="F60" s="59" t="s">
        <v>18</v>
      </c>
      <c r="G60" s="7">
        <f>H60+I60+J60+L60+M60+K60+N60+O60+P60</f>
        <v>1137022.26</v>
      </c>
      <c r="H60" s="7">
        <v>160758.76</v>
      </c>
      <c r="I60" s="7">
        <v>115500</v>
      </c>
      <c r="J60" s="14">
        <v>182163.5</v>
      </c>
      <c r="K60" s="14">
        <v>94500</v>
      </c>
      <c r="L60" s="14">
        <v>110000</v>
      </c>
      <c r="M60" s="7">
        <v>121000</v>
      </c>
      <c r="N60" s="14">
        <v>133100</v>
      </c>
      <c r="O60" s="14">
        <v>110000</v>
      </c>
      <c r="P60" s="14">
        <v>110000</v>
      </c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8"/>
    </row>
    <row r="61" spans="1:29" ht="84">
      <c r="A61" s="63"/>
      <c r="B61" s="64"/>
      <c r="C61" s="63"/>
      <c r="D61" s="63"/>
      <c r="E61" s="65"/>
      <c r="F61" s="59" t="s">
        <v>19</v>
      </c>
      <c r="G61" s="7">
        <f>H61+I61+J61+L61+M61+K61</f>
        <v>0</v>
      </c>
      <c r="H61" s="7"/>
      <c r="I61" s="7"/>
      <c r="J61" s="14"/>
      <c r="K61" s="14"/>
      <c r="L61" s="14"/>
      <c r="M61" s="7"/>
      <c r="N61" s="14"/>
      <c r="O61" s="14"/>
      <c r="P61" s="14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9" ht="38.25" customHeight="1">
      <c r="A62" s="56"/>
      <c r="B62" s="57" t="s">
        <v>32</v>
      </c>
      <c r="C62" s="56">
        <v>2014</v>
      </c>
      <c r="D62" s="56">
        <v>2022</v>
      </c>
      <c r="E62" s="58" t="s">
        <v>16</v>
      </c>
      <c r="F62" s="59" t="s">
        <v>17</v>
      </c>
      <c r="G62" s="7">
        <f>H62+I62+J62+K62+L62+M62+N62+O62+P62</f>
        <v>710667.47</v>
      </c>
      <c r="H62" s="7">
        <f>H63+H64</f>
        <v>43945</v>
      </c>
      <c r="I62" s="7">
        <f t="shared" ref="I62:M62" si="57">I63+I64</f>
        <v>0</v>
      </c>
      <c r="J62" s="14">
        <f t="shared" si="57"/>
        <v>22824</v>
      </c>
      <c r="K62" s="14">
        <f t="shared" si="57"/>
        <v>34298.47</v>
      </c>
      <c r="L62" s="14">
        <f t="shared" si="57"/>
        <v>120500</v>
      </c>
      <c r="M62" s="7">
        <f t="shared" si="57"/>
        <v>143100</v>
      </c>
      <c r="N62" s="14">
        <f t="shared" ref="N62:P62" si="58">N63+N64</f>
        <v>145000</v>
      </c>
      <c r="O62" s="14">
        <f t="shared" si="58"/>
        <v>100500</v>
      </c>
      <c r="P62" s="14">
        <f t="shared" si="58"/>
        <v>100500</v>
      </c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8"/>
    </row>
    <row r="63" spans="1:29" ht="144">
      <c r="A63" s="60"/>
      <c r="B63" s="61"/>
      <c r="C63" s="60"/>
      <c r="D63" s="60"/>
      <c r="E63" s="62"/>
      <c r="F63" s="59" t="s">
        <v>18</v>
      </c>
      <c r="G63" s="7">
        <f>H63+I63+J63+K63+L63+M63+N63+O63+P63</f>
        <v>673419.47</v>
      </c>
      <c r="H63" s="7">
        <v>6697</v>
      </c>
      <c r="I63" s="7"/>
      <c r="J63" s="14">
        <v>22824</v>
      </c>
      <c r="K63" s="14">
        <v>34298.47</v>
      </c>
      <c r="L63" s="14">
        <v>120500</v>
      </c>
      <c r="M63" s="7">
        <v>143100</v>
      </c>
      <c r="N63" s="14">
        <v>145000</v>
      </c>
      <c r="O63" s="14">
        <v>100500</v>
      </c>
      <c r="P63" s="14">
        <v>100500</v>
      </c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9" ht="84">
      <c r="A64" s="63"/>
      <c r="B64" s="64"/>
      <c r="C64" s="63"/>
      <c r="D64" s="63"/>
      <c r="E64" s="65"/>
      <c r="F64" s="59" t="s">
        <v>19</v>
      </c>
      <c r="G64" s="7">
        <f t="shared" ref="G64:G67" si="59">H64+I64+J64+K64+L64+M64</f>
        <v>37248</v>
      </c>
      <c r="H64" s="7">
        <v>37248</v>
      </c>
      <c r="I64" s="7"/>
      <c r="J64" s="14"/>
      <c r="K64" s="14"/>
      <c r="L64" s="14"/>
      <c r="M64" s="7"/>
      <c r="N64" s="14"/>
      <c r="O64" s="14"/>
      <c r="P64" s="14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9" ht="38.25" customHeight="1">
      <c r="A65" s="56"/>
      <c r="B65" s="57" t="s">
        <v>33</v>
      </c>
      <c r="C65" s="56">
        <v>2014</v>
      </c>
      <c r="D65" s="56">
        <v>2022</v>
      </c>
      <c r="E65" s="58" t="s">
        <v>16</v>
      </c>
      <c r="F65" s="59" t="s">
        <v>17</v>
      </c>
      <c r="G65" s="7">
        <f>H65+I65+J65+K65+L65+M65+N65+O65+P65</f>
        <v>769813.2</v>
      </c>
      <c r="H65" s="7">
        <f>H66+H67</f>
        <v>89256</v>
      </c>
      <c r="I65" s="7">
        <f t="shared" ref="I65:M65" si="60">I66+I67</f>
        <v>134408.79999999999</v>
      </c>
      <c r="J65" s="14">
        <f t="shared" si="60"/>
        <v>20000</v>
      </c>
      <c r="K65" s="14">
        <f t="shared" si="60"/>
        <v>58248.4</v>
      </c>
      <c r="L65" s="14">
        <f t="shared" si="60"/>
        <v>80000</v>
      </c>
      <c r="M65" s="7">
        <f t="shared" si="60"/>
        <v>99000</v>
      </c>
      <c r="N65" s="14">
        <f t="shared" ref="N65:P65" si="61">N66+N67</f>
        <v>108900</v>
      </c>
      <c r="O65" s="14">
        <f t="shared" si="61"/>
        <v>90000</v>
      </c>
      <c r="P65" s="14">
        <f t="shared" si="61"/>
        <v>90000</v>
      </c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8"/>
    </row>
    <row r="66" spans="1:29" ht="144">
      <c r="A66" s="60"/>
      <c r="B66" s="61"/>
      <c r="C66" s="60"/>
      <c r="D66" s="60"/>
      <c r="E66" s="62"/>
      <c r="F66" s="59" t="s">
        <v>18</v>
      </c>
      <c r="G66" s="7">
        <f>H66+I66+J66+K66+L66+M66+N66+O66+P66</f>
        <v>685020.2</v>
      </c>
      <c r="H66" s="7">
        <v>4463</v>
      </c>
      <c r="I66" s="7">
        <v>134408.79999999999</v>
      </c>
      <c r="J66" s="14">
        <v>20000</v>
      </c>
      <c r="K66" s="14">
        <v>58248.4</v>
      </c>
      <c r="L66" s="14">
        <v>80000</v>
      </c>
      <c r="M66" s="7">
        <v>99000</v>
      </c>
      <c r="N66" s="14">
        <v>108900</v>
      </c>
      <c r="O66" s="14">
        <v>90000</v>
      </c>
      <c r="P66" s="14">
        <v>90000</v>
      </c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9" ht="84">
      <c r="A67" s="63"/>
      <c r="B67" s="64"/>
      <c r="C67" s="63"/>
      <c r="D67" s="63"/>
      <c r="E67" s="65"/>
      <c r="F67" s="59" t="s">
        <v>19</v>
      </c>
      <c r="G67" s="7">
        <f t="shared" si="59"/>
        <v>84793</v>
      </c>
      <c r="H67" s="7">
        <v>84793</v>
      </c>
      <c r="I67" s="7"/>
      <c r="J67" s="14"/>
      <c r="K67" s="14"/>
      <c r="L67" s="14"/>
      <c r="M67" s="7"/>
      <c r="N67" s="14"/>
      <c r="O67" s="14"/>
      <c r="P67" s="14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9" ht="45" customHeight="1">
      <c r="A68" s="76"/>
      <c r="B68" s="57" t="s">
        <v>102</v>
      </c>
      <c r="C68" s="56">
        <v>2014</v>
      </c>
      <c r="D68" s="56">
        <v>2022</v>
      </c>
      <c r="E68" s="58" t="s">
        <v>16</v>
      </c>
      <c r="F68" s="59" t="s">
        <v>17</v>
      </c>
      <c r="G68" s="7">
        <f>H68+I68+J68+K68+L68+M68+N68+O68+P68</f>
        <v>10000</v>
      </c>
      <c r="H68" s="7"/>
      <c r="I68" s="7"/>
      <c r="J68" s="14"/>
      <c r="K68" s="14"/>
      <c r="L68" s="14">
        <f>L69+L70</f>
        <v>10000</v>
      </c>
      <c r="M68" s="7"/>
      <c r="N68" s="14"/>
      <c r="O68" s="14"/>
      <c r="P68" s="14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9" ht="117" customHeight="1">
      <c r="A69" s="76"/>
      <c r="B69" s="61"/>
      <c r="C69" s="60"/>
      <c r="D69" s="60"/>
      <c r="E69" s="62"/>
      <c r="F69" s="59" t="s">
        <v>18</v>
      </c>
      <c r="G69" s="7">
        <f>H69+I69+J69+K69+L69+M69+N69+O69+P69</f>
        <v>10000</v>
      </c>
      <c r="H69" s="7"/>
      <c r="I69" s="7"/>
      <c r="J69" s="14"/>
      <c r="K69" s="14"/>
      <c r="L69" s="14">
        <v>10000</v>
      </c>
      <c r="M69" s="7"/>
      <c r="N69" s="14"/>
      <c r="O69" s="14"/>
      <c r="P69" s="14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9" ht="66.75" customHeight="1">
      <c r="A70" s="76"/>
      <c r="B70" s="64"/>
      <c r="C70" s="63"/>
      <c r="D70" s="63"/>
      <c r="E70" s="65"/>
      <c r="F70" s="59" t="s">
        <v>19</v>
      </c>
      <c r="G70" s="7"/>
      <c r="H70" s="7"/>
      <c r="I70" s="7"/>
      <c r="J70" s="14"/>
      <c r="K70" s="14"/>
      <c r="L70" s="14"/>
      <c r="M70" s="7"/>
      <c r="N70" s="14"/>
      <c r="O70" s="14"/>
      <c r="P70" s="14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9" s="16" customFormat="1" ht="38.25" customHeight="1">
      <c r="A71" s="66"/>
      <c r="B71" s="67" t="s">
        <v>21</v>
      </c>
      <c r="C71" s="66">
        <v>2014</v>
      </c>
      <c r="D71" s="66">
        <v>2022</v>
      </c>
      <c r="E71" s="68" t="s">
        <v>16</v>
      </c>
      <c r="F71" s="69" t="s">
        <v>17</v>
      </c>
      <c r="G71" s="14">
        <f>G53+G44+G35</f>
        <v>91243753.610000014</v>
      </c>
      <c r="H71" s="14">
        <f t="shared" ref="H71:P71" si="62">H53+H44+H35</f>
        <v>7553204.3700000001</v>
      </c>
      <c r="I71" s="14">
        <f t="shared" si="62"/>
        <v>8096336.9199999999</v>
      </c>
      <c r="J71" s="14">
        <f t="shared" si="62"/>
        <v>9109090.9299999997</v>
      </c>
      <c r="K71" s="14">
        <f t="shared" si="62"/>
        <v>10054346.859999999</v>
      </c>
      <c r="L71" s="14">
        <f>L53+L44+L35</f>
        <v>11322419.390000001</v>
      </c>
      <c r="M71" s="14">
        <f t="shared" si="62"/>
        <v>11570575.279999999</v>
      </c>
      <c r="N71" s="14">
        <f t="shared" si="62"/>
        <v>11736779.859999999</v>
      </c>
      <c r="O71" s="14">
        <f t="shared" si="62"/>
        <v>10900500</v>
      </c>
      <c r="P71" s="14">
        <f t="shared" si="62"/>
        <v>10900500</v>
      </c>
      <c r="Q71" s="13" t="s">
        <v>15</v>
      </c>
      <c r="R71" s="13" t="s">
        <v>15</v>
      </c>
      <c r="S71" s="13" t="s">
        <v>15</v>
      </c>
      <c r="T71" s="13" t="s">
        <v>15</v>
      </c>
      <c r="U71" s="13" t="s">
        <v>15</v>
      </c>
      <c r="V71" s="13" t="s">
        <v>15</v>
      </c>
      <c r="W71" s="13" t="s">
        <v>15</v>
      </c>
      <c r="X71" s="13" t="s">
        <v>15</v>
      </c>
      <c r="Y71" s="13" t="s">
        <v>15</v>
      </c>
      <c r="Z71" s="13"/>
      <c r="AA71" s="13"/>
      <c r="AB71" s="13"/>
      <c r="AC71" s="19"/>
    </row>
    <row r="72" spans="1:29" s="16" customFormat="1" ht="144">
      <c r="A72" s="70"/>
      <c r="B72" s="71"/>
      <c r="C72" s="70"/>
      <c r="D72" s="70"/>
      <c r="E72" s="72"/>
      <c r="F72" s="69" t="s">
        <v>18</v>
      </c>
      <c r="G72" s="14">
        <f>G54+G45+G36</f>
        <v>90122100.610000014</v>
      </c>
      <c r="H72" s="14">
        <f t="shared" ref="H72:M72" si="63">H54+H45+H36</f>
        <v>6930861.3700000001</v>
      </c>
      <c r="I72" s="14">
        <f t="shared" si="63"/>
        <v>7597026.9199999999</v>
      </c>
      <c r="J72" s="14">
        <f t="shared" si="63"/>
        <v>9109090.9299999997</v>
      </c>
      <c r="K72" s="14">
        <f t="shared" si="63"/>
        <v>10054346.859999999</v>
      </c>
      <c r="L72" s="14">
        <f t="shared" si="63"/>
        <v>11322419.390000001</v>
      </c>
      <c r="M72" s="14">
        <f t="shared" si="63"/>
        <v>11570575.279999999</v>
      </c>
      <c r="N72" s="14">
        <f t="shared" ref="N72:P72" si="64">N54+N45+N36</f>
        <v>11736779.859999999</v>
      </c>
      <c r="O72" s="14">
        <f t="shared" si="64"/>
        <v>10900500</v>
      </c>
      <c r="P72" s="14">
        <f t="shared" si="64"/>
        <v>10900500</v>
      </c>
      <c r="Q72" s="13" t="s">
        <v>15</v>
      </c>
      <c r="R72" s="13" t="s">
        <v>15</v>
      </c>
      <c r="S72" s="13" t="s">
        <v>15</v>
      </c>
      <c r="T72" s="13" t="s">
        <v>15</v>
      </c>
      <c r="U72" s="13" t="s">
        <v>15</v>
      </c>
      <c r="V72" s="13" t="s">
        <v>15</v>
      </c>
      <c r="W72" s="13" t="s">
        <v>15</v>
      </c>
      <c r="X72" s="13" t="s">
        <v>15</v>
      </c>
      <c r="Y72" s="13" t="s">
        <v>15</v>
      </c>
      <c r="Z72" s="13"/>
      <c r="AA72" s="13"/>
      <c r="AB72" s="13"/>
      <c r="AC72" s="19"/>
    </row>
    <row r="73" spans="1:29" s="16" customFormat="1" ht="84">
      <c r="A73" s="73"/>
      <c r="B73" s="74"/>
      <c r="C73" s="73"/>
      <c r="D73" s="73"/>
      <c r="E73" s="75"/>
      <c r="F73" s="69" t="s">
        <v>19</v>
      </c>
      <c r="G73" s="14">
        <f>G55+G46+G37</f>
        <v>1121653</v>
      </c>
      <c r="H73" s="14">
        <f t="shared" ref="H73:M73" si="65">H55+H46+H37</f>
        <v>622343</v>
      </c>
      <c r="I73" s="14">
        <f t="shared" si="65"/>
        <v>499310</v>
      </c>
      <c r="J73" s="14">
        <f t="shared" si="65"/>
        <v>0</v>
      </c>
      <c r="K73" s="14">
        <f t="shared" si="65"/>
        <v>0</v>
      </c>
      <c r="L73" s="14">
        <f t="shared" si="65"/>
        <v>0</v>
      </c>
      <c r="M73" s="14">
        <f t="shared" si="65"/>
        <v>0</v>
      </c>
      <c r="N73" s="14">
        <f t="shared" ref="N73:P73" si="66">N55+N46+N37</f>
        <v>0</v>
      </c>
      <c r="O73" s="14">
        <f t="shared" si="66"/>
        <v>0</v>
      </c>
      <c r="P73" s="14">
        <f t="shared" si="66"/>
        <v>0</v>
      </c>
      <c r="Q73" s="13" t="s">
        <v>15</v>
      </c>
      <c r="R73" s="13" t="s">
        <v>15</v>
      </c>
      <c r="S73" s="13" t="s">
        <v>15</v>
      </c>
      <c r="T73" s="13" t="s">
        <v>15</v>
      </c>
      <c r="U73" s="13" t="s">
        <v>15</v>
      </c>
      <c r="V73" s="13" t="s">
        <v>15</v>
      </c>
      <c r="W73" s="13" t="s">
        <v>15</v>
      </c>
      <c r="X73" s="13" t="s">
        <v>15</v>
      </c>
      <c r="Y73" s="13" t="s">
        <v>15</v>
      </c>
      <c r="Z73" s="13"/>
      <c r="AA73" s="13"/>
      <c r="AB73" s="13"/>
    </row>
    <row r="74" spans="1:29" ht="106.5" customHeight="1">
      <c r="A74" s="54" t="s">
        <v>100</v>
      </c>
      <c r="B74" s="55"/>
      <c r="C74" s="53" t="s">
        <v>15</v>
      </c>
      <c r="D74" s="53" t="s">
        <v>15</v>
      </c>
      <c r="E74" s="53" t="s">
        <v>15</v>
      </c>
      <c r="F74" s="53" t="s">
        <v>15</v>
      </c>
      <c r="G74" s="3" t="s">
        <v>15</v>
      </c>
      <c r="H74" s="3" t="s">
        <v>15</v>
      </c>
      <c r="I74" s="3" t="s">
        <v>15</v>
      </c>
      <c r="J74" s="13" t="s">
        <v>15</v>
      </c>
      <c r="K74" s="13" t="s">
        <v>15</v>
      </c>
      <c r="L74" s="13" t="s">
        <v>15</v>
      </c>
      <c r="M74" s="3" t="s">
        <v>15</v>
      </c>
      <c r="N74" s="13" t="s">
        <v>15</v>
      </c>
      <c r="O74" s="13" t="s">
        <v>15</v>
      </c>
      <c r="P74" s="13" t="s">
        <v>15</v>
      </c>
      <c r="Q74" s="3" t="s">
        <v>15</v>
      </c>
      <c r="R74" s="3" t="s">
        <v>15</v>
      </c>
      <c r="S74" s="3" t="s">
        <v>15</v>
      </c>
      <c r="T74" s="3" t="s">
        <v>15</v>
      </c>
      <c r="U74" s="3" t="s">
        <v>15</v>
      </c>
      <c r="V74" s="3" t="s">
        <v>15</v>
      </c>
      <c r="W74" s="3" t="s">
        <v>15</v>
      </c>
      <c r="X74" s="3" t="s">
        <v>15</v>
      </c>
      <c r="Y74" s="3" t="s">
        <v>15</v>
      </c>
      <c r="Z74" s="3"/>
      <c r="AA74" s="3"/>
      <c r="AB74" s="3"/>
    </row>
    <row r="75" spans="1:29" ht="73.5" customHeight="1">
      <c r="A75" s="51" t="s">
        <v>119</v>
      </c>
      <c r="B75" s="52"/>
      <c r="C75" s="53">
        <v>2014</v>
      </c>
      <c r="D75" s="53">
        <v>2022</v>
      </c>
      <c r="E75" s="53" t="s">
        <v>15</v>
      </c>
      <c r="F75" s="53" t="s">
        <v>15</v>
      </c>
      <c r="G75" s="3" t="s">
        <v>15</v>
      </c>
      <c r="H75" s="3" t="s">
        <v>15</v>
      </c>
      <c r="I75" s="3" t="s">
        <v>15</v>
      </c>
      <c r="J75" s="13" t="s">
        <v>15</v>
      </c>
      <c r="K75" s="13" t="s">
        <v>15</v>
      </c>
      <c r="L75" s="13" t="s">
        <v>15</v>
      </c>
      <c r="M75" s="3" t="s">
        <v>15</v>
      </c>
      <c r="N75" s="13" t="s">
        <v>15</v>
      </c>
      <c r="O75" s="13" t="s">
        <v>15</v>
      </c>
      <c r="P75" s="13" t="s">
        <v>15</v>
      </c>
      <c r="Q75" s="3" t="s">
        <v>15</v>
      </c>
      <c r="R75" s="3" t="s">
        <v>15</v>
      </c>
      <c r="S75" s="3" t="s">
        <v>15</v>
      </c>
      <c r="T75" s="3" t="s">
        <v>15</v>
      </c>
      <c r="U75" s="3" t="s">
        <v>15</v>
      </c>
      <c r="V75" s="3" t="s">
        <v>15</v>
      </c>
      <c r="W75" s="3" t="s">
        <v>15</v>
      </c>
      <c r="X75" s="3" t="s">
        <v>15</v>
      </c>
      <c r="Y75" s="3" t="s">
        <v>15</v>
      </c>
      <c r="Z75" s="3"/>
      <c r="AA75" s="3"/>
      <c r="AB75" s="3"/>
    </row>
    <row r="76" spans="1:29" ht="38.25" customHeight="1">
      <c r="A76" s="56"/>
      <c r="B76" s="77" t="s">
        <v>120</v>
      </c>
      <c r="C76" s="56">
        <v>2014</v>
      </c>
      <c r="D76" s="56">
        <v>2022</v>
      </c>
      <c r="E76" s="58" t="s">
        <v>16</v>
      </c>
      <c r="F76" s="59" t="s">
        <v>17</v>
      </c>
      <c r="G76" s="7">
        <f>G79</f>
        <v>21061422.420000002</v>
      </c>
      <c r="H76" s="7">
        <f t="shared" ref="H76:M76" si="67">H79</f>
        <v>4039553.2399999998</v>
      </c>
      <c r="I76" s="7">
        <f t="shared" si="67"/>
        <v>3163353.2800000003</v>
      </c>
      <c r="J76" s="14">
        <f t="shared" si="67"/>
        <v>12502639.59</v>
      </c>
      <c r="K76" s="14">
        <f t="shared" si="67"/>
        <v>1355876.31</v>
      </c>
      <c r="L76" s="14">
        <f t="shared" si="67"/>
        <v>0</v>
      </c>
      <c r="M76" s="7">
        <f t="shared" si="67"/>
        <v>0</v>
      </c>
      <c r="N76" s="14">
        <f t="shared" ref="N76:P76" si="68">N79</f>
        <v>0</v>
      </c>
      <c r="O76" s="14">
        <f t="shared" si="68"/>
        <v>0</v>
      </c>
      <c r="P76" s="14">
        <f t="shared" si="68"/>
        <v>0</v>
      </c>
      <c r="Q76" s="3" t="s">
        <v>15</v>
      </c>
      <c r="R76" s="3" t="s">
        <v>15</v>
      </c>
      <c r="S76" s="3" t="s">
        <v>15</v>
      </c>
      <c r="T76" s="3" t="s">
        <v>15</v>
      </c>
      <c r="U76" s="3" t="s">
        <v>15</v>
      </c>
      <c r="V76" s="3" t="s">
        <v>15</v>
      </c>
      <c r="W76" s="3" t="s">
        <v>15</v>
      </c>
      <c r="X76" s="3" t="s">
        <v>15</v>
      </c>
      <c r="Y76" s="3" t="s">
        <v>15</v>
      </c>
      <c r="Z76" s="3"/>
      <c r="AA76" s="3"/>
      <c r="AB76" s="3"/>
      <c r="AC76" s="8"/>
    </row>
    <row r="77" spans="1:29" ht="144">
      <c r="A77" s="60"/>
      <c r="B77" s="78"/>
      <c r="C77" s="60"/>
      <c r="D77" s="60"/>
      <c r="E77" s="62"/>
      <c r="F77" s="59" t="s">
        <v>18</v>
      </c>
      <c r="G77" s="7">
        <f>G80</f>
        <v>10914492.15</v>
      </c>
      <c r="H77" s="7">
        <f t="shared" ref="H77:M77" si="69">H80</f>
        <v>1658779.4</v>
      </c>
      <c r="I77" s="7">
        <f t="shared" si="69"/>
        <v>3163353.2800000003</v>
      </c>
      <c r="J77" s="14">
        <f t="shared" si="69"/>
        <v>4736483.16</v>
      </c>
      <c r="K77" s="14">
        <f t="shared" si="69"/>
        <v>1355876.31</v>
      </c>
      <c r="L77" s="14">
        <f t="shared" si="69"/>
        <v>0</v>
      </c>
      <c r="M77" s="7">
        <f t="shared" si="69"/>
        <v>0</v>
      </c>
      <c r="N77" s="14">
        <f t="shared" ref="N77:P77" si="70">N80</f>
        <v>0</v>
      </c>
      <c r="O77" s="14">
        <f t="shared" si="70"/>
        <v>0</v>
      </c>
      <c r="P77" s="14">
        <f t="shared" si="70"/>
        <v>0</v>
      </c>
      <c r="Q77" s="1" t="s">
        <v>15</v>
      </c>
      <c r="R77" s="1" t="s">
        <v>15</v>
      </c>
      <c r="S77" s="1" t="s">
        <v>15</v>
      </c>
      <c r="T77" s="1" t="s">
        <v>15</v>
      </c>
      <c r="U77" s="1" t="s">
        <v>15</v>
      </c>
      <c r="V77" s="1" t="s">
        <v>15</v>
      </c>
      <c r="W77" s="1" t="s">
        <v>15</v>
      </c>
      <c r="X77" s="1" t="s">
        <v>15</v>
      </c>
      <c r="Y77" s="1" t="s">
        <v>15</v>
      </c>
      <c r="Z77" s="1"/>
      <c r="AA77" s="1"/>
      <c r="AB77" s="1"/>
      <c r="AC77" s="8"/>
    </row>
    <row r="78" spans="1:29" ht="84">
      <c r="A78" s="63"/>
      <c r="B78" s="79"/>
      <c r="C78" s="63"/>
      <c r="D78" s="63"/>
      <c r="E78" s="65"/>
      <c r="F78" s="59" t="s">
        <v>19</v>
      </c>
      <c r="G78" s="7">
        <f>G81</f>
        <v>10146930.27</v>
      </c>
      <c r="H78" s="7">
        <f t="shared" ref="H78:M78" si="71">H81</f>
        <v>2380773.84</v>
      </c>
      <c r="I78" s="7">
        <f t="shared" si="71"/>
        <v>0</v>
      </c>
      <c r="J78" s="14">
        <f t="shared" si="71"/>
        <v>7766156.4299999997</v>
      </c>
      <c r="K78" s="14">
        <f t="shared" si="71"/>
        <v>0</v>
      </c>
      <c r="L78" s="14">
        <f t="shared" si="71"/>
        <v>0</v>
      </c>
      <c r="M78" s="7">
        <f t="shared" si="71"/>
        <v>0</v>
      </c>
      <c r="N78" s="14">
        <f t="shared" ref="N78:P78" si="72">N81</f>
        <v>0</v>
      </c>
      <c r="O78" s="14">
        <f t="shared" si="72"/>
        <v>0</v>
      </c>
      <c r="P78" s="14">
        <f t="shared" si="72"/>
        <v>0</v>
      </c>
      <c r="Q78" s="1" t="s">
        <v>15</v>
      </c>
      <c r="R78" s="1" t="s">
        <v>15</v>
      </c>
      <c r="S78" s="1" t="s">
        <v>15</v>
      </c>
      <c r="T78" s="1" t="s">
        <v>15</v>
      </c>
      <c r="U78" s="1" t="s">
        <v>15</v>
      </c>
      <c r="V78" s="1" t="s">
        <v>15</v>
      </c>
      <c r="W78" s="1" t="s">
        <v>15</v>
      </c>
      <c r="X78" s="1" t="s">
        <v>15</v>
      </c>
      <c r="Y78" s="1" t="s">
        <v>15</v>
      </c>
      <c r="Z78" s="1"/>
      <c r="AA78" s="1"/>
      <c r="AB78" s="1"/>
    </row>
    <row r="79" spans="1:29" ht="38.25" customHeight="1">
      <c r="A79" s="56"/>
      <c r="B79" s="77" t="s">
        <v>121</v>
      </c>
      <c r="C79" s="56">
        <v>2014</v>
      </c>
      <c r="D79" s="56">
        <v>2022</v>
      </c>
      <c r="E79" s="58" t="s">
        <v>16</v>
      </c>
      <c r="F79" s="59" t="s">
        <v>17</v>
      </c>
      <c r="G79" s="7">
        <f>G82+G85+G88+G91+G100+G94+G106+G109+G97+G103</f>
        <v>21061422.420000002</v>
      </c>
      <c r="H79" s="7">
        <f>H82+H85+H88+H91+H100+H94+H106+H109</f>
        <v>4039553.2399999998</v>
      </c>
      <c r="I79" s="7">
        <f>I82+I85+I88+I91+I100+I94+I106+I109</f>
        <v>3163353.2800000003</v>
      </c>
      <c r="J79" s="14">
        <f>J82+J85+J88+J91+J100+J94+J106+J109+J97</f>
        <v>12502639.59</v>
      </c>
      <c r="K79" s="14">
        <f>K82+K85+K88+K91+K100+K94+K106+K109+K97+K103</f>
        <v>1355876.31</v>
      </c>
      <c r="L79" s="14">
        <f>L82+L85+L88+L91+L100+L94+L106+L109+L97+L103</f>
        <v>0</v>
      </c>
      <c r="M79" s="7">
        <f>M82+M85+M88+M91+M100+M94+M106+M109+M97+M103</f>
        <v>0</v>
      </c>
      <c r="N79" s="14">
        <f t="shared" ref="N79:P79" si="73">N82+N85+N88+N91+N100+N94+N106+N109+N97+N103</f>
        <v>0</v>
      </c>
      <c r="O79" s="14">
        <f t="shared" si="73"/>
        <v>0</v>
      </c>
      <c r="P79" s="14">
        <f t="shared" si="73"/>
        <v>0</v>
      </c>
      <c r="Q79" s="3" t="s">
        <v>15</v>
      </c>
      <c r="R79" s="3" t="s">
        <v>15</v>
      </c>
      <c r="S79" s="3" t="s">
        <v>15</v>
      </c>
      <c r="T79" s="3" t="s">
        <v>15</v>
      </c>
      <c r="U79" s="3" t="s">
        <v>15</v>
      </c>
      <c r="V79" s="3" t="s">
        <v>15</v>
      </c>
      <c r="W79" s="3" t="s">
        <v>15</v>
      </c>
      <c r="X79" s="3" t="s">
        <v>15</v>
      </c>
      <c r="Y79" s="3" t="s">
        <v>15</v>
      </c>
      <c r="Z79" s="3"/>
      <c r="AA79" s="3"/>
      <c r="AB79" s="3"/>
      <c r="AC79" s="8"/>
    </row>
    <row r="80" spans="1:29" ht="144">
      <c r="A80" s="60"/>
      <c r="B80" s="78"/>
      <c r="C80" s="60"/>
      <c r="D80" s="60"/>
      <c r="E80" s="62"/>
      <c r="F80" s="59" t="s">
        <v>18</v>
      </c>
      <c r="G80" s="7">
        <f>G83+G86+G89+G92+G95+G101+G107+G110+G98+G104</f>
        <v>10914492.15</v>
      </c>
      <c r="H80" s="7">
        <f>H83+H86+H89+H92+H95+H101+H107+H110+H98+H104</f>
        <v>1658779.4</v>
      </c>
      <c r="I80" s="7">
        <f>I83+I86+I89+I92+I95+I101+I107+I110+I98+I104</f>
        <v>3163353.2800000003</v>
      </c>
      <c r="J80" s="7">
        <f>J83+J86+J89+J92+J95+J101+J107+J110+J98+J104</f>
        <v>4736483.16</v>
      </c>
      <c r="K80" s="14">
        <f>K83+K86+K89+K92+K95+K101+K107+K110+K98+K104</f>
        <v>1355876.31</v>
      </c>
      <c r="L80" s="14">
        <f>L83+L86+L89+L92+L95+L101+L107+L110+L104</f>
        <v>0</v>
      </c>
      <c r="M80" s="7">
        <f>M83+M86+M89+M92+M95+M101+M107+M110+M104</f>
        <v>0</v>
      </c>
      <c r="N80" s="14">
        <f t="shared" ref="N80:P80" si="74">N83+N86+N89+N92+N95+N101+N107+N110+N104</f>
        <v>0</v>
      </c>
      <c r="O80" s="14">
        <f t="shared" si="74"/>
        <v>0</v>
      </c>
      <c r="P80" s="14">
        <f t="shared" si="74"/>
        <v>0</v>
      </c>
      <c r="Q80" s="3" t="s">
        <v>15</v>
      </c>
      <c r="R80" s="3" t="s">
        <v>15</v>
      </c>
      <c r="S80" s="3" t="s">
        <v>15</v>
      </c>
      <c r="T80" s="3" t="s">
        <v>15</v>
      </c>
      <c r="U80" s="3" t="s">
        <v>15</v>
      </c>
      <c r="V80" s="3" t="s">
        <v>15</v>
      </c>
      <c r="W80" s="3" t="s">
        <v>15</v>
      </c>
      <c r="X80" s="3" t="s">
        <v>15</v>
      </c>
      <c r="Y80" s="3" t="s">
        <v>15</v>
      </c>
      <c r="Z80" s="3"/>
      <c r="AA80" s="3"/>
      <c r="AB80" s="3"/>
    </row>
    <row r="81" spans="1:29" ht="84">
      <c r="A81" s="63"/>
      <c r="B81" s="79"/>
      <c r="C81" s="63"/>
      <c r="D81" s="63"/>
      <c r="E81" s="65"/>
      <c r="F81" s="59" t="s">
        <v>19</v>
      </c>
      <c r="G81" s="7">
        <f>G84+G87+G90+G93+G96+G102+G108+G111+G99</f>
        <v>10146930.27</v>
      </c>
      <c r="H81" s="7">
        <f>H84+H87+H90+H93+H96+H102+H108+H111</f>
        <v>2380773.84</v>
      </c>
      <c r="I81" s="7">
        <f>I84+I87+I90+I93+I96+I102+I108+I111</f>
        <v>0</v>
      </c>
      <c r="J81" s="14">
        <f>J84+J87+J90+J93+J96+J102+J108+J111</f>
        <v>7766156.4299999997</v>
      </c>
      <c r="K81" s="14">
        <f>K84+K87+K90+K93+K96+K102+K108+K111+K99</f>
        <v>0</v>
      </c>
      <c r="L81" s="14">
        <f>L84+L87+L90+L93+L96+L102+L108+L111</f>
        <v>0</v>
      </c>
      <c r="M81" s="7">
        <f>M84+M87+M90+M93+M96+M102+M108+M111</f>
        <v>0</v>
      </c>
      <c r="N81" s="14">
        <f t="shared" ref="N81:P81" si="75">N84+N87+N90+N93+N96+N102+N108+N111</f>
        <v>0</v>
      </c>
      <c r="O81" s="14">
        <f t="shared" si="75"/>
        <v>0</v>
      </c>
      <c r="P81" s="14">
        <f t="shared" si="75"/>
        <v>0</v>
      </c>
      <c r="Q81" s="3" t="s">
        <v>15</v>
      </c>
      <c r="R81" s="3" t="s">
        <v>15</v>
      </c>
      <c r="S81" s="3" t="s">
        <v>15</v>
      </c>
      <c r="T81" s="3" t="s">
        <v>15</v>
      </c>
      <c r="U81" s="3" t="s">
        <v>15</v>
      </c>
      <c r="V81" s="3" t="s">
        <v>15</v>
      </c>
      <c r="W81" s="3" t="s">
        <v>15</v>
      </c>
      <c r="X81" s="3" t="s">
        <v>15</v>
      </c>
      <c r="Y81" s="3" t="s">
        <v>15</v>
      </c>
      <c r="Z81" s="3"/>
      <c r="AA81" s="3"/>
      <c r="AB81" s="3"/>
    </row>
    <row r="82" spans="1:29" ht="38.25" customHeight="1">
      <c r="A82" s="56"/>
      <c r="B82" s="57" t="s">
        <v>34</v>
      </c>
      <c r="C82" s="56">
        <v>2014</v>
      </c>
      <c r="D82" s="56">
        <v>2022</v>
      </c>
      <c r="E82" s="58" t="s">
        <v>16</v>
      </c>
      <c r="F82" s="59" t="s">
        <v>17</v>
      </c>
      <c r="G82" s="7">
        <f t="shared" ref="G82:G104" si="76">H82+I82+J82+K82+L82+M82</f>
        <v>5392697.3499999996</v>
      </c>
      <c r="H82" s="7">
        <f>H83+H84</f>
        <v>1218329.3999999999</v>
      </c>
      <c r="I82" s="7">
        <f t="shared" ref="I82:M82" si="77">I83+I84</f>
        <v>1123771.28</v>
      </c>
      <c r="J82" s="14">
        <f t="shared" si="77"/>
        <v>3050596.67</v>
      </c>
      <c r="K82" s="14">
        <f t="shared" si="77"/>
        <v>0</v>
      </c>
      <c r="L82" s="14">
        <f t="shared" si="77"/>
        <v>0</v>
      </c>
      <c r="M82" s="7">
        <f t="shared" si="77"/>
        <v>0</v>
      </c>
      <c r="N82" s="14">
        <f t="shared" ref="N82:P82" si="78">N83+N84</f>
        <v>0</v>
      </c>
      <c r="O82" s="14">
        <f t="shared" si="78"/>
        <v>0</v>
      </c>
      <c r="P82" s="14">
        <f t="shared" si="78"/>
        <v>0</v>
      </c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8"/>
    </row>
    <row r="83" spans="1:29" ht="144">
      <c r="A83" s="60"/>
      <c r="B83" s="61"/>
      <c r="C83" s="60"/>
      <c r="D83" s="60"/>
      <c r="E83" s="62"/>
      <c r="F83" s="59" t="s">
        <v>18</v>
      </c>
      <c r="G83" s="7">
        <f t="shared" si="76"/>
        <v>5392697.3499999996</v>
      </c>
      <c r="H83" s="7">
        <v>1218329.3999999999</v>
      </c>
      <c r="I83" s="7">
        <v>1123771.28</v>
      </c>
      <c r="J83" s="14">
        <v>3050596.67</v>
      </c>
      <c r="K83" s="14">
        <v>0</v>
      </c>
      <c r="L83" s="14"/>
      <c r="M83" s="7"/>
      <c r="N83" s="14"/>
      <c r="O83" s="14"/>
      <c r="P83" s="14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9" ht="84">
      <c r="A84" s="63"/>
      <c r="B84" s="64"/>
      <c r="C84" s="63"/>
      <c r="D84" s="63"/>
      <c r="E84" s="65"/>
      <c r="F84" s="59" t="s">
        <v>19</v>
      </c>
      <c r="G84" s="7">
        <f t="shared" si="76"/>
        <v>0</v>
      </c>
      <c r="H84" s="7"/>
      <c r="I84" s="7"/>
      <c r="J84" s="14"/>
      <c r="K84" s="14"/>
      <c r="L84" s="14"/>
      <c r="M84" s="7"/>
      <c r="N84" s="14"/>
      <c r="O84" s="14"/>
      <c r="P84" s="14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9" ht="38.25" customHeight="1">
      <c r="A85" s="56"/>
      <c r="B85" s="57" t="s">
        <v>35</v>
      </c>
      <c r="C85" s="56">
        <v>2014</v>
      </c>
      <c r="D85" s="56">
        <v>2022</v>
      </c>
      <c r="E85" s="58" t="s">
        <v>16</v>
      </c>
      <c r="F85" s="59" t="s">
        <v>17</v>
      </c>
      <c r="G85" s="7">
        <f t="shared" si="76"/>
        <v>4598977.01</v>
      </c>
      <c r="H85" s="7">
        <f>H86+H87</f>
        <v>0</v>
      </c>
      <c r="I85" s="7">
        <f t="shared" ref="I85:M85" si="79">I86+I87</f>
        <v>1928282</v>
      </c>
      <c r="J85" s="14">
        <f t="shared" si="79"/>
        <v>1333888.7</v>
      </c>
      <c r="K85" s="14">
        <f t="shared" si="79"/>
        <v>1336806.31</v>
      </c>
      <c r="L85" s="14">
        <f t="shared" si="79"/>
        <v>0</v>
      </c>
      <c r="M85" s="7">
        <f t="shared" si="79"/>
        <v>0</v>
      </c>
      <c r="N85" s="14">
        <f t="shared" ref="N85:P85" si="80">N86+N87</f>
        <v>0</v>
      </c>
      <c r="O85" s="14">
        <f t="shared" si="80"/>
        <v>0</v>
      </c>
      <c r="P85" s="14">
        <f t="shared" si="80"/>
        <v>0</v>
      </c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8"/>
    </row>
    <row r="86" spans="1:29" ht="144">
      <c r="A86" s="60"/>
      <c r="B86" s="61"/>
      <c r="C86" s="60"/>
      <c r="D86" s="60"/>
      <c r="E86" s="62"/>
      <c r="F86" s="59" t="s">
        <v>18</v>
      </c>
      <c r="G86" s="7">
        <f t="shared" si="76"/>
        <v>4598977.01</v>
      </c>
      <c r="H86" s="7"/>
      <c r="I86" s="7">
        <v>1928282</v>
      </c>
      <c r="J86" s="14">
        <v>1333888.7</v>
      </c>
      <c r="K86" s="14">
        <v>1336806.31</v>
      </c>
      <c r="L86" s="14"/>
      <c r="M86" s="7"/>
      <c r="N86" s="14"/>
      <c r="O86" s="14"/>
      <c r="P86" s="14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9" ht="84">
      <c r="A87" s="63"/>
      <c r="B87" s="64"/>
      <c r="C87" s="63"/>
      <c r="D87" s="63"/>
      <c r="E87" s="65"/>
      <c r="F87" s="59" t="s">
        <v>19</v>
      </c>
      <c r="G87" s="7">
        <f t="shared" si="76"/>
        <v>0</v>
      </c>
      <c r="H87" s="7"/>
      <c r="I87" s="7"/>
      <c r="J87" s="14"/>
      <c r="K87" s="14"/>
      <c r="L87" s="14"/>
      <c r="M87" s="7"/>
      <c r="N87" s="14"/>
      <c r="O87" s="14"/>
      <c r="P87" s="14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9" ht="38.25" customHeight="1">
      <c r="A88" s="56"/>
      <c r="B88" s="57" t="s">
        <v>36</v>
      </c>
      <c r="C88" s="56">
        <v>2014</v>
      </c>
      <c r="D88" s="56">
        <v>2022</v>
      </c>
      <c r="E88" s="58" t="s">
        <v>16</v>
      </c>
      <c r="F88" s="59" t="s">
        <v>17</v>
      </c>
      <c r="G88" s="7">
        <f t="shared" si="76"/>
        <v>231044.82</v>
      </c>
      <c r="H88" s="7">
        <f>H89+H90</f>
        <v>25000</v>
      </c>
      <c r="I88" s="7">
        <f t="shared" ref="I88:M88" si="81">I89+I90</f>
        <v>111300</v>
      </c>
      <c r="J88" s="14">
        <f t="shared" si="81"/>
        <v>75674.820000000007</v>
      </c>
      <c r="K88" s="14">
        <f t="shared" si="81"/>
        <v>19070</v>
      </c>
      <c r="L88" s="14">
        <f t="shared" si="81"/>
        <v>0</v>
      </c>
      <c r="M88" s="7">
        <f t="shared" si="81"/>
        <v>0</v>
      </c>
      <c r="N88" s="14">
        <f t="shared" ref="N88:P88" si="82">N89+N90</f>
        <v>0</v>
      </c>
      <c r="O88" s="14">
        <f t="shared" si="82"/>
        <v>0</v>
      </c>
      <c r="P88" s="14">
        <f t="shared" si="82"/>
        <v>0</v>
      </c>
      <c r="Q88" s="3" t="s">
        <v>15</v>
      </c>
      <c r="R88" s="3" t="s">
        <v>15</v>
      </c>
      <c r="S88" s="3" t="s">
        <v>15</v>
      </c>
      <c r="T88" s="3" t="s">
        <v>15</v>
      </c>
      <c r="U88" s="3" t="s">
        <v>15</v>
      </c>
      <c r="V88" s="3" t="s">
        <v>15</v>
      </c>
      <c r="W88" s="3" t="s">
        <v>15</v>
      </c>
      <c r="X88" s="3" t="s">
        <v>15</v>
      </c>
      <c r="Y88" s="3" t="s">
        <v>15</v>
      </c>
      <c r="Z88" s="3"/>
      <c r="AA88" s="3"/>
      <c r="AB88" s="3"/>
      <c r="AC88" s="8"/>
    </row>
    <row r="89" spans="1:29" ht="144">
      <c r="A89" s="60"/>
      <c r="B89" s="61"/>
      <c r="C89" s="60"/>
      <c r="D89" s="60"/>
      <c r="E89" s="62"/>
      <c r="F89" s="59" t="s">
        <v>18</v>
      </c>
      <c r="G89" s="7">
        <f t="shared" si="76"/>
        <v>231044.82</v>
      </c>
      <c r="H89" s="7">
        <v>25000</v>
      </c>
      <c r="I89" s="7">
        <v>111300</v>
      </c>
      <c r="J89" s="14">
        <v>75674.820000000007</v>
      </c>
      <c r="K89" s="14">
        <v>19070</v>
      </c>
      <c r="L89" s="14"/>
      <c r="M89" s="7"/>
      <c r="N89" s="14"/>
      <c r="O89" s="14"/>
      <c r="P89" s="14"/>
      <c r="Q89" s="3" t="s">
        <v>15</v>
      </c>
      <c r="R89" s="3" t="s">
        <v>15</v>
      </c>
      <c r="S89" s="3" t="s">
        <v>15</v>
      </c>
      <c r="T89" s="3" t="s">
        <v>15</v>
      </c>
      <c r="U89" s="3" t="s">
        <v>15</v>
      </c>
      <c r="V89" s="3" t="s">
        <v>15</v>
      </c>
      <c r="W89" s="3" t="s">
        <v>15</v>
      </c>
      <c r="X89" s="3" t="s">
        <v>15</v>
      </c>
      <c r="Y89" s="3" t="s">
        <v>15</v>
      </c>
      <c r="Z89" s="3"/>
      <c r="AA89" s="3"/>
      <c r="AB89" s="3"/>
    </row>
    <row r="90" spans="1:29" ht="84">
      <c r="A90" s="63"/>
      <c r="B90" s="64"/>
      <c r="C90" s="63"/>
      <c r="D90" s="63"/>
      <c r="E90" s="65"/>
      <c r="F90" s="59" t="s">
        <v>19</v>
      </c>
      <c r="G90" s="7">
        <f t="shared" si="76"/>
        <v>0</v>
      </c>
      <c r="H90" s="7"/>
      <c r="I90" s="7"/>
      <c r="J90" s="14"/>
      <c r="K90" s="14"/>
      <c r="L90" s="14"/>
      <c r="M90" s="7"/>
      <c r="N90" s="14"/>
      <c r="O90" s="14"/>
      <c r="P90" s="14"/>
      <c r="Q90" s="3" t="s">
        <v>15</v>
      </c>
      <c r="R90" s="3" t="s">
        <v>15</v>
      </c>
      <c r="S90" s="3" t="s">
        <v>15</v>
      </c>
      <c r="T90" s="3" t="s">
        <v>15</v>
      </c>
      <c r="U90" s="3" t="s">
        <v>15</v>
      </c>
      <c r="V90" s="3" t="s">
        <v>15</v>
      </c>
      <c r="W90" s="3" t="s">
        <v>15</v>
      </c>
      <c r="X90" s="3" t="s">
        <v>15</v>
      </c>
      <c r="Y90" s="3" t="s">
        <v>15</v>
      </c>
      <c r="Z90" s="3"/>
      <c r="AA90" s="3"/>
      <c r="AB90" s="3"/>
    </row>
    <row r="91" spans="1:29" ht="38.25" customHeight="1">
      <c r="A91" s="56"/>
      <c r="B91" s="57" t="s">
        <v>37</v>
      </c>
      <c r="C91" s="56">
        <v>2014</v>
      </c>
      <c r="D91" s="56">
        <v>2022</v>
      </c>
      <c r="E91" s="58" t="s">
        <v>16</v>
      </c>
      <c r="F91" s="59" t="s">
        <v>17</v>
      </c>
      <c r="G91" s="7">
        <f t="shared" si="76"/>
        <v>0</v>
      </c>
      <c r="H91" s="7">
        <f>H92+H93</f>
        <v>0</v>
      </c>
      <c r="I91" s="7">
        <f t="shared" ref="I91:M91" si="83">I92+I93</f>
        <v>0</v>
      </c>
      <c r="J91" s="14">
        <f t="shared" si="83"/>
        <v>0</v>
      </c>
      <c r="K91" s="14">
        <f t="shared" si="83"/>
        <v>0</v>
      </c>
      <c r="L91" s="14">
        <f t="shared" si="83"/>
        <v>0</v>
      </c>
      <c r="M91" s="7">
        <f t="shared" si="83"/>
        <v>0</v>
      </c>
      <c r="N91" s="14">
        <f t="shared" ref="N91:P91" si="84">N92+N93</f>
        <v>0</v>
      </c>
      <c r="O91" s="14">
        <f t="shared" si="84"/>
        <v>0</v>
      </c>
      <c r="P91" s="14">
        <f t="shared" si="84"/>
        <v>0</v>
      </c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9" ht="144">
      <c r="A92" s="60"/>
      <c r="B92" s="61"/>
      <c r="C92" s="60"/>
      <c r="D92" s="60"/>
      <c r="E92" s="62"/>
      <c r="F92" s="59" t="s">
        <v>18</v>
      </c>
      <c r="G92" s="7">
        <f t="shared" si="76"/>
        <v>0</v>
      </c>
      <c r="H92" s="7"/>
      <c r="I92" s="7"/>
      <c r="J92" s="14"/>
      <c r="K92" s="14"/>
      <c r="L92" s="14"/>
      <c r="M92" s="7"/>
      <c r="N92" s="14"/>
      <c r="O92" s="14"/>
      <c r="P92" s="14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9" ht="84">
      <c r="A93" s="63"/>
      <c r="B93" s="64"/>
      <c r="C93" s="63"/>
      <c r="D93" s="63"/>
      <c r="E93" s="65"/>
      <c r="F93" s="59" t="s">
        <v>19</v>
      </c>
      <c r="G93" s="7">
        <f t="shared" si="76"/>
        <v>0</v>
      </c>
      <c r="H93" s="7"/>
      <c r="I93" s="7"/>
      <c r="J93" s="14"/>
      <c r="K93" s="14"/>
      <c r="L93" s="14"/>
      <c r="M93" s="7"/>
      <c r="N93" s="14"/>
      <c r="O93" s="14"/>
      <c r="P93" s="14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9" ht="38.25" customHeight="1">
      <c r="A94" s="56"/>
      <c r="B94" s="57" t="s">
        <v>38</v>
      </c>
      <c r="C94" s="56">
        <v>2014</v>
      </c>
      <c r="D94" s="56">
        <v>2022</v>
      </c>
      <c r="E94" s="58" t="s">
        <v>16</v>
      </c>
      <c r="F94" s="59" t="s">
        <v>17</v>
      </c>
      <c r="G94" s="7">
        <f t="shared" si="76"/>
        <v>415450</v>
      </c>
      <c r="H94" s="7">
        <f>H95+H96</f>
        <v>415450</v>
      </c>
      <c r="I94" s="7">
        <f t="shared" ref="I94:M94" si="85">I95+I96</f>
        <v>0</v>
      </c>
      <c r="J94" s="14">
        <f t="shared" si="85"/>
        <v>0</v>
      </c>
      <c r="K94" s="14">
        <f t="shared" si="85"/>
        <v>0</v>
      </c>
      <c r="L94" s="14">
        <f t="shared" si="85"/>
        <v>0</v>
      </c>
      <c r="M94" s="7">
        <f t="shared" si="85"/>
        <v>0</v>
      </c>
      <c r="N94" s="14">
        <f t="shared" ref="N94:P94" si="86">N95+N96</f>
        <v>0</v>
      </c>
      <c r="O94" s="14">
        <f t="shared" si="86"/>
        <v>0</v>
      </c>
      <c r="P94" s="14">
        <f t="shared" si="86"/>
        <v>0</v>
      </c>
      <c r="Q94" s="3" t="s">
        <v>15</v>
      </c>
      <c r="R94" s="3" t="s">
        <v>15</v>
      </c>
      <c r="S94" s="3" t="s">
        <v>15</v>
      </c>
      <c r="T94" s="3" t="s">
        <v>15</v>
      </c>
      <c r="U94" s="3" t="s">
        <v>15</v>
      </c>
      <c r="V94" s="3" t="s">
        <v>15</v>
      </c>
      <c r="W94" s="3" t="s">
        <v>15</v>
      </c>
      <c r="X94" s="3" t="s">
        <v>15</v>
      </c>
      <c r="Y94" s="3" t="s">
        <v>15</v>
      </c>
      <c r="Z94" s="3"/>
      <c r="AA94" s="3"/>
      <c r="AB94" s="3"/>
    </row>
    <row r="95" spans="1:29" ht="144">
      <c r="A95" s="60"/>
      <c r="B95" s="61"/>
      <c r="C95" s="60"/>
      <c r="D95" s="60"/>
      <c r="E95" s="62"/>
      <c r="F95" s="59" t="s">
        <v>18</v>
      </c>
      <c r="G95" s="7">
        <f t="shared" si="76"/>
        <v>415450</v>
      </c>
      <c r="H95" s="7">
        <v>415450</v>
      </c>
      <c r="I95" s="7"/>
      <c r="J95" s="14"/>
      <c r="K95" s="14"/>
      <c r="L95" s="14"/>
      <c r="M95" s="7"/>
      <c r="N95" s="14"/>
      <c r="O95" s="14"/>
      <c r="P95" s="14"/>
      <c r="Q95" s="3" t="s">
        <v>15</v>
      </c>
      <c r="R95" s="3" t="s">
        <v>15</v>
      </c>
      <c r="S95" s="3" t="s">
        <v>15</v>
      </c>
      <c r="T95" s="3" t="s">
        <v>15</v>
      </c>
      <c r="U95" s="3" t="s">
        <v>15</v>
      </c>
      <c r="V95" s="3" t="s">
        <v>15</v>
      </c>
      <c r="W95" s="3" t="s">
        <v>15</v>
      </c>
      <c r="X95" s="3" t="s">
        <v>15</v>
      </c>
      <c r="Y95" s="3" t="s">
        <v>15</v>
      </c>
      <c r="Z95" s="3"/>
      <c r="AA95" s="3"/>
      <c r="AB95" s="3"/>
    </row>
    <row r="96" spans="1:29" ht="63" customHeight="1">
      <c r="A96" s="63"/>
      <c r="B96" s="64"/>
      <c r="C96" s="63"/>
      <c r="D96" s="63"/>
      <c r="E96" s="65"/>
      <c r="F96" s="59" t="s">
        <v>19</v>
      </c>
      <c r="G96" s="7">
        <f t="shared" si="76"/>
        <v>0</v>
      </c>
      <c r="H96" s="7"/>
      <c r="I96" s="7"/>
      <c r="J96" s="14"/>
      <c r="K96" s="14"/>
      <c r="L96" s="14"/>
      <c r="M96" s="7"/>
      <c r="N96" s="14"/>
      <c r="O96" s="14"/>
      <c r="P96" s="14"/>
      <c r="Q96" s="3" t="s">
        <v>15</v>
      </c>
      <c r="R96" s="3" t="s">
        <v>15</v>
      </c>
      <c r="S96" s="3" t="s">
        <v>15</v>
      </c>
      <c r="T96" s="3" t="s">
        <v>15</v>
      </c>
      <c r="U96" s="3" t="s">
        <v>15</v>
      </c>
      <c r="V96" s="3" t="s">
        <v>15</v>
      </c>
      <c r="W96" s="3" t="s">
        <v>15</v>
      </c>
      <c r="X96" s="3" t="s">
        <v>15</v>
      </c>
      <c r="Y96" s="3" t="s">
        <v>15</v>
      </c>
      <c r="Z96" s="3"/>
      <c r="AA96" s="3"/>
      <c r="AB96" s="3"/>
    </row>
    <row r="97" spans="1:29" ht="165.75" hidden="1" customHeight="1">
      <c r="A97" s="76"/>
      <c r="B97" s="80" t="s">
        <v>76</v>
      </c>
      <c r="C97" s="76"/>
      <c r="D97" s="76"/>
      <c r="E97" s="81" t="s">
        <v>16</v>
      </c>
      <c r="F97" s="59" t="s">
        <v>17</v>
      </c>
      <c r="G97" s="7">
        <f t="shared" si="76"/>
        <v>0</v>
      </c>
      <c r="H97" s="7"/>
      <c r="I97" s="7"/>
      <c r="J97" s="14"/>
      <c r="K97" s="28">
        <f>K98+K99</f>
        <v>0</v>
      </c>
      <c r="L97" s="14"/>
      <c r="M97" s="7"/>
      <c r="N97" s="14"/>
      <c r="O97" s="14"/>
      <c r="P97" s="14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9" ht="114.75" hidden="1" customHeight="1">
      <c r="A98" s="76"/>
      <c r="B98" s="82"/>
      <c r="C98" s="76"/>
      <c r="D98" s="76"/>
      <c r="E98" s="81"/>
      <c r="F98" s="59" t="s">
        <v>18</v>
      </c>
      <c r="G98" s="7">
        <f t="shared" si="76"/>
        <v>0</v>
      </c>
      <c r="H98" s="7"/>
      <c r="I98" s="7"/>
      <c r="J98" s="14"/>
      <c r="K98" s="29"/>
      <c r="L98" s="24"/>
      <c r="M98" s="7"/>
      <c r="N98" s="24"/>
      <c r="O98" s="24"/>
      <c r="P98" s="24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9" ht="63.75" hidden="1" customHeight="1">
      <c r="A99" s="76"/>
      <c r="B99" s="82"/>
      <c r="C99" s="76">
        <v>2014</v>
      </c>
      <c r="D99" s="76">
        <v>2014</v>
      </c>
      <c r="E99" s="81"/>
      <c r="F99" s="83" t="s">
        <v>19</v>
      </c>
      <c r="G99" s="18">
        <f t="shared" si="76"/>
        <v>0</v>
      </c>
      <c r="H99" s="20"/>
      <c r="I99" s="20"/>
      <c r="J99" s="21"/>
      <c r="K99" s="29">
        <v>0</v>
      </c>
      <c r="L99" s="24"/>
      <c r="M99" s="7"/>
      <c r="N99" s="24"/>
      <c r="O99" s="24"/>
      <c r="P99" s="24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9" ht="38.25" customHeight="1">
      <c r="A100" s="56"/>
      <c r="B100" s="57" t="s">
        <v>39</v>
      </c>
      <c r="C100" s="56">
        <v>2014</v>
      </c>
      <c r="D100" s="56">
        <v>2022</v>
      </c>
      <c r="E100" s="58" t="s">
        <v>16</v>
      </c>
      <c r="F100" s="59" t="s">
        <v>17</v>
      </c>
      <c r="G100" s="7">
        <f t="shared" si="76"/>
        <v>2380773.84</v>
      </c>
      <c r="H100" s="7">
        <f>H101+H102</f>
        <v>2380773.84</v>
      </c>
      <c r="I100" s="7">
        <f t="shared" ref="I100:M100" si="87">I101+I102</f>
        <v>0</v>
      </c>
      <c r="J100" s="14">
        <f t="shared" si="87"/>
        <v>0</v>
      </c>
      <c r="K100" s="30">
        <f t="shared" si="87"/>
        <v>0</v>
      </c>
      <c r="L100" s="14">
        <f t="shared" si="87"/>
        <v>0</v>
      </c>
      <c r="M100" s="7">
        <f t="shared" si="87"/>
        <v>0</v>
      </c>
      <c r="N100" s="14">
        <f t="shared" ref="N100:P100" si="88">N101+N102</f>
        <v>0</v>
      </c>
      <c r="O100" s="14">
        <f t="shared" si="88"/>
        <v>0</v>
      </c>
      <c r="P100" s="14">
        <f t="shared" si="88"/>
        <v>0</v>
      </c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9" ht="144">
      <c r="A101" s="60"/>
      <c r="B101" s="61"/>
      <c r="C101" s="60"/>
      <c r="D101" s="60"/>
      <c r="E101" s="62"/>
      <c r="F101" s="59" t="s">
        <v>18</v>
      </c>
      <c r="G101" s="7">
        <f t="shared" si="76"/>
        <v>0</v>
      </c>
      <c r="H101" s="7"/>
      <c r="I101" s="7"/>
      <c r="J101" s="14"/>
      <c r="K101" s="14"/>
      <c r="L101" s="14"/>
      <c r="M101" s="7"/>
      <c r="N101" s="14"/>
      <c r="O101" s="14"/>
      <c r="P101" s="14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9" ht="84">
      <c r="A102" s="63"/>
      <c r="B102" s="64"/>
      <c r="C102" s="63"/>
      <c r="D102" s="63"/>
      <c r="E102" s="65"/>
      <c r="F102" s="59" t="s">
        <v>19</v>
      </c>
      <c r="G102" s="7">
        <f t="shared" si="76"/>
        <v>2380773.84</v>
      </c>
      <c r="H102" s="7">
        <v>2380773.84</v>
      </c>
      <c r="I102" s="7"/>
      <c r="J102" s="14"/>
      <c r="K102" s="14"/>
      <c r="L102" s="14"/>
      <c r="M102" s="7"/>
      <c r="N102" s="14"/>
      <c r="O102" s="14"/>
      <c r="P102" s="14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9" ht="1.5" customHeight="1">
      <c r="A103" s="76"/>
      <c r="B103" s="82" t="s">
        <v>74</v>
      </c>
      <c r="C103" s="76"/>
      <c r="D103" s="76"/>
      <c r="E103" s="81" t="s">
        <v>16</v>
      </c>
      <c r="F103" s="59" t="s">
        <v>75</v>
      </c>
      <c r="G103" s="7">
        <f t="shared" si="76"/>
        <v>0</v>
      </c>
      <c r="H103" s="7"/>
      <c r="I103" s="7"/>
      <c r="J103" s="14"/>
      <c r="K103" s="30">
        <f t="shared" ref="K103:M103" si="89">K104+K105</f>
        <v>0</v>
      </c>
      <c r="L103" s="14">
        <f t="shared" si="89"/>
        <v>0</v>
      </c>
      <c r="M103" s="7">
        <f t="shared" si="89"/>
        <v>0</v>
      </c>
      <c r="N103" s="14">
        <f t="shared" ref="N103:P103" si="90">N104+N105</f>
        <v>0</v>
      </c>
      <c r="O103" s="14">
        <f t="shared" si="90"/>
        <v>0</v>
      </c>
      <c r="P103" s="14">
        <f t="shared" si="90"/>
        <v>0</v>
      </c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9" ht="114.75" hidden="1" customHeight="1">
      <c r="A104" s="76"/>
      <c r="B104" s="82"/>
      <c r="C104" s="76"/>
      <c r="D104" s="76"/>
      <c r="E104" s="81"/>
      <c r="F104" s="59" t="s">
        <v>18</v>
      </c>
      <c r="G104" s="7">
        <f t="shared" si="76"/>
        <v>0</v>
      </c>
      <c r="H104" s="7"/>
      <c r="I104" s="7"/>
      <c r="J104" s="14"/>
      <c r="K104" s="14"/>
      <c r="L104" s="14"/>
      <c r="M104" s="7"/>
      <c r="N104" s="14"/>
      <c r="O104" s="14"/>
      <c r="P104" s="14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9" ht="63.75" hidden="1" customHeight="1">
      <c r="A105" s="76"/>
      <c r="B105" s="82"/>
      <c r="C105" s="76">
        <v>2014</v>
      </c>
      <c r="D105" s="76">
        <v>2019</v>
      </c>
      <c r="E105" s="81"/>
      <c r="F105" s="59" t="s">
        <v>19</v>
      </c>
      <c r="G105" s="7"/>
      <c r="H105" s="7"/>
      <c r="I105" s="7"/>
      <c r="J105" s="14"/>
      <c r="K105" s="14"/>
      <c r="L105" s="14"/>
      <c r="M105" s="7"/>
      <c r="N105" s="14"/>
      <c r="O105" s="14"/>
      <c r="P105" s="14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9" ht="38.25" customHeight="1">
      <c r="A106" s="56"/>
      <c r="B106" s="57" t="s">
        <v>68</v>
      </c>
      <c r="C106" s="56">
        <v>2014</v>
      </c>
      <c r="D106" s="56">
        <v>2022</v>
      </c>
      <c r="E106" s="58" t="s">
        <v>16</v>
      </c>
      <c r="F106" s="59" t="s">
        <v>17</v>
      </c>
      <c r="G106" s="7">
        <f t="shared" ref="G106:G111" si="91">H106+I106+J106+K106+L106+M106</f>
        <v>5825373.8300000001</v>
      </c>
      <c r="H106" s="7">
        <f>H107+H108</f>
        <v>0</v>
      </c>
      <c r="I106" s="7">
        <f t="shared" ref="I106:M106" si="92">I107+I108</f>
        <v>0</v>
      </c>
      <c r="J106" s="14">
        <f t="shared" si="92"/>
        <v>5825373.8300000001</v>
      </c>
      <c r="K106" s="14">
        <f t="shared" si="92"/>
        <v>0</v>
      </c>
      <c r="L106" s="14">
        <f t="shared" si="92"/>
        <v>0</v>
      </c>
      <c r="M106" s="7">
        <f t="shared" si="92"/>
        <v>0</v>
      </c>
      <c r="N106" s="14">
        <f t="shared" ref="N106:P106" si="93">N107+N108</f>
        <v>0</v>
      </c>
      <c r="O106" s="14">
        <f t="shared" si="93"/>
        <v>0</v>
      </c>
      <c r="P106" s="14">
        <f t="shared" si="93"/>
        <v>0</v>
      </c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9" ht="144">
      <c r="A107" s="60"/>
      <c r="B107" s="61"/>
      <c r="C107" s="60"/>
      <c r="D107" s="60"/>
      <c r="E107" s="62"/>
      <c r="F107" s="59" t="s">
        <v>18</v>
      </c>
      <c r="G107" s="7">
        <f t="shared" si="91"/>
        <v>276322.96999999997</v>
      </c>
      <c r="H107" s="7">
        <v>0</v>
      </c>
      <c r="I107" s="7">
        <v>0</v>
      </c>
      <c r="J107" s="14">
        <v>276322.96999999997</v>
      </c>
      <c r="K107" s="14">
        <v>0</v>
      </c>
      <c r="L107" s="14">
        <v>0</v>
      </c>
      <c r="M107" s="7">
        <v>0</v>
      </c>
      <c r="N107" s="14">
        <v>0</v>
      </c>
      <c r="O107" s="14">
        <v>0</v>
      </c>
      <c r="P107" s="14">
        <v>0</v>
      </c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9" ht="84">
      <c r="A108" s="63"/>
      <c r="B108" s="64"/>
      <c r="C108" s="63"/>
      <c r="D108" s="63"/>
      <c r="E108" s="65"/>
      <c r="F108" s="59" t="s">
        <v>19</v>
      </c>
      <c r="G108" s="7">
        <f t="shared" si="91"/>
        <v>5549050.8600000003</v>
      </c>
      <c r="H108" s="7">
        <v>0</v>
      </c>
      <c r="I108" s="7">
        <v>0</v>
      </c>
      <c r="J108" s="14">
        <v>5549050.8600000003</v>
      </c>
      <c r="K108" s="14">
        <v>0</v>
      </c>
      <c r="L108" s="14">
        <v>0</v>
      </c>
      <c r="M108" s="7">
        <v>0</v>
      </c>
      <c r="N108" s="14">
        <v>0</v>
      </c>
      <c r="O108" s="14">
        <v>0</v>
      </c>
      <c r="P108" s="14">
        <v>0</v>
      </c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9" ht="38.25" customHeight="1">
      <c r="A109" s="56"/>
      <c r="B109" s="57" t="s">
        <v>69</v>
      </c>
      <c r="C109" s="56">
        <v>2014</v>
      </c>
      <c r="D109" s="56">
        <v>2022</v>
      </c>
      <c r="E109" s="58" t="s">
        <v>16</v>
      </c>
      <c r="F109" s="59" t="s">
        <v>17</v>
      </c>
      <c r="G109" s="7">
        <f t="shared" si="91"/>
        <v>2217105.5699999998</v>
      </c>
      <c r="H109" s="7">
        <f>H110+H111</f>
        <v>0</v>
      </c>
      <c r="I109" s="7">
        <f t="shared" ref="I109:M109" si="94">I110+I111</f>
        <v>0</v>
      </c>
      <c r="J109" s="14">
        <f t="shared" si="94"/>
        <v>2217105.5699999998</v>
      </c>
      <c r="K109" s="14">
        <f t="shared" si="94"/>
        <v>0</v>
      </c>
      <c r="L109" s="14">
        <f t="shared" si="94"/>
        <v>0</v>
      </c>
      <c r="M109" s="7">
        <f t="shared" si="94"/>
        <v>0</v>
      </c>
      <c r="N109" s="14">
        <f t="shared" ref="N109:P109" si="95">N110+N111</f>
        <v>0</v>
      </c>
      <c r="O109" s="14">
        <f t="shared" si="95"/>
        <v>0</v>
      </c>
      <c r="P109" s="14">
        <f t="shared" si="95"/>
        <v>0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9" ht="144">
      <c r="A110" s="60"/>
      <c r="B110" s="61"/>
      <c r="C110" s="60"/>
      <c r="D110" s="60"/>
      <c r="E110" s="62"/>
      <c r="F110" s="59" t="s">
        <v>18</v>
      </c>
      <c r="G110" s="7">
        <f t="shared" si="91"/>
        <v>0</v>
      </c>
      <c r="H110" s="7">
        <v>0</v>
      </c>
      <c r="I110" s="7">
        <v>0</v>
      </c>
      <c r="J110" s="14">
        <v>0</v>
      </c>
      <c r="K110" s="14">
        <v>0</v>
      </c>
      <c r="L110" s="14">
        <v>0</v>
      </c>
      <c r="M110" s="7">
        <v>0</v>
      </c>
      <c r="N110" s="14">
        <v>0</v>
      </c>
      <c r="O110" s="14">
        <v>0</v>
      </c>
      <c r="P110" s="14">
        <v>0</v>
      </c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9" ht="84">
      <c r="A111" s="63"/>
      <c r="B111" s="64"/>
      <c r="C111" s="63"/>
      <c r="D111" s="63"/>
      <c r="E111" s="65"/>
      <c r="F111" s="59" t="s">
        <v>19</v>
      </c>
      <c r="G111" s="7">
        <f t="shared" si="91"/>
        <v>2217105.5699999998</v>
      </c>
      <c r="H111" s="7">
        <v>0</v>
      </c>
      <c r="I111" s="7">
        <v>0</v>
      </c>
      <c r="J111" s="14">
        <v>2217105.5699999998</v>
      </c>
      <c r="K111" s="14">
        <v>0</v>
      </c>
      <c r="L111" s="14">
        <v>0</v>
      </c>
      <c r="M111" s="7">
        <v>0</v>
      </c>
      <c r="N111" s="14">
        <v>0</v>
      </c>
      <c r="O111" s="14">
        <v>0</v>
      </c>
      <c r="P111" s="14">
        <v>0</v>
      </c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9" ht="38.25" customHeight="1">
      <c r="A112" s="56"/>
      <c r="B112" s="57" t="s">
        <v>122</v>
      </c>
      <c r="C112" s="56">
        <v>2014</v>
      </c>
      <c r="D112" s="56">
        <v>2022</v>
      </c>
      <c r="E112" s="58" t="s">
        <v>16</v>
      </c>
      <c r="F112" s="59" t="s">
        <v>17</v>
      </c>
      <c r="G112" s="7">
        <f>G115</f>
        <v>1332887.97</v>
      </c>
      <c r="H112" s="7">
        <f t="shared" ref="H112:M112" si="96">H115</f>
        <v>348927.97</v>
      </c>
      <c r="I112" s="7">
        <f t="shared" si="96"/>
        <v>31800</v>
      </c>
      <c r="J112" s="14">
        <f t="shared" si="96"/>
        <v>423000</v>
      </c>
      <c r="K112" s="14">
        <f t="shared" si="96"/>
        <v>0</v>
      </c>
      <c r="L112" s="14">
        <f t="shared" si="96"/>
        <v>96000</v>
      </c>
      <c r="M112" s="7">
        <f t="shared" si="96"/>
        <v>99600</v>
      </c>
      <c r="N112" s="14">
        <f t="shared" ref="N112:P112" si="97">N115</f>
        <v>133560</v>
      </c>
      <c r="O112" s="14">
        <f t="shared" si="97"/>
        <v>100000</v>
      </c>
      <c r="P112" s="14">
        <f t="shared" si="97"/>
        <v>100000</v>
      </c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8"/>
    </row>
    <row r="113" spans="1:29" ht="144">
      <c r="A113" s="60"/>
      <c r="B113" s="61"/>
      <c r="C113" s="60"/>
      <c r="D113" s="60"/>
      <c r="E113" s="62"/>
      <c r="F113" s="59" t="s">
        <v>18</v>
      </c>
      <c r="G113" s="7">
        <f>G116</f>
        <v>1332887.97</v>
      </c>
      <c r="H113" s="7">
        <f t="shared" ref="H113:M113" si="98">H116</f>
        <v>348927.97</v>
      </c>
      <c r="I113" s="7">
        <f t="shared" si="98"/>
        <v>31800</v>
      </c>
      <c r="J113" s="14">
        <f t="shared" si="98"/>
        <v>423000</v>
      </c>
      <c r="K113" s="14">
        <f t="shared" si="98"/>
        <v>0</v>
      </c>
      <c r="L113" s="14">
        <f t="shared" si="98"/>
        <v>96000</v>
      </c>
      <c r="M113" s="7">
        <f t="shared" si="98"/>
        <v>99600</v>
      </c>
      <c r="N113" s="14">
        <f t="shared" ref="N113:P113" si="99">N116</f>
        <v>133560</v>
      </c>
      <c r="O113" s="14">
        <f t="shared" si="99"/>
        <v>100000</v>
      </c>
      <c r="P113" s="14">
        <f t="shared" si="99"/>
        <v>100000</v>
      </c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9" ht="84">
      <c r="A114" s="63"/>
      <c r="B114" s="64"/>
      <c r="C114" s="63"/>
      <c r="D114" s="63"/>
      <c r="E114" s="65"/>
      <c r="F114" s="59" t="s">
        <v>19</v>
      </c>
      <c r="G114" s="7">
        <f>G117</f>
        <v>0</v>
      </c>
      <c r="H114" s="7">
        <f t="shared" ref="H114:M114" si="100">H117</f>
        <v>0</v>
      </c>
      <c r="I114" s="7">
        <f t="shared" si="100"/>
        <v>0</v>
      </c>
      <c r="J114" s="14">
        <f t="shared" si="100"/>
        <v>0</v>
      </c>
      <c r="K114" s="14">
        <f t="shared" si="100"/>
        <v>0</v>
      </c>
      <c r="L114" s="14">
        <f t="shared" si="100"/>
        <v>0</v>
      </c>
      <c r="M114" s="7">
        <f t="shared" si="100"/>
        <v>0</v>
      </c>
      <c r="N114" s="14">
        <f t="shared" ref="N114:P114" si="101">N117</f>
        <v>0</v>
      </c>
      <c r="O114" s="14">
        <f t="shared" si="101"/>
        <v>0</v>
      </c>
      <c r="P114" s="14">
        <f t="shared" si="101"/>
        <v>0</v>
      </c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9" ht="38.25" customHeight="1">
      <c r="A115" s="56"/>
      <c r="B115" s="57" t="s">
        <v>123</v>
      </c>
      <c r="C115" s="56">
        <v>2014</v>
      </c>
      <c r="D115" s="56">
        <v>2022</v>
      </c>
      <c r="E115" s="58" t="s">
        <v>16</v>
      </c>
      <c r="F115" s="59" t="s">
        <v>17</v>
      </c>
      <c r="G115" s="7">
        <f>G118+G121</f>
        <v>1332887.97</v>
      </c>
      <c r="H115" s="7">
        <f t="shared" ref="H115:M115" si="102">H118+H121</f>
        <v>348927.97</v>
      </c>
      <c r="I115" s="7">
        <f t="shared" si="102"/>
        <v>31800</v>
      </c>
      <c r="J115" s="14">
        <f t="shared" si="102"/>
        <v>423000</v>
      </c>
      <c r="K115" s="14">
        <f t="shared" si="102"/>
        <v>0</v>
      </c>
      <c r="L115" s="14">
        <f t="shared" si="102"/>
        <v>96000</v>
      </c>
      <c r="M115" s="7">
        <f t="shared" si="102"/>
        <v>99600</v>
      </c>
      <c r="N115" s="14">
        <f t="shared" ref="N115:P115" si="103">N118+N121</f>
        <v>133560</v>
      </c>
      <c r="O115" s="14">
        <f t="shared" si="103"/>
        <v>100000</v>
      </c>
      <c r="P115" s="14">
        <f t="shared" si="103"/>
        <v>100000</v>
      </c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9" ht="144">
      <c r="A116" s="60"/>
      <c r="B116" s="61"/>
      <c r="C116" s="60"/>
      <c r="D116" s="60"/>
      <c r="E116" s="62"/>
      <c r="F116" s="59" t="s">
        <v>18</v>
      </c>
      <c r="G116" s="7">
        <f>G119+G122</f>
        <v>1332887.97</v>
      </c>
      <c r="H116" s="7">
        <f t="shared" ref="H116:M116" si="104">H119+H122</f>
        <v>348927.97</v>
      </c>
      <c r="I116" s="7">
        <f t="shared" si="104"/>
        <v>31800</v>
      </c>
      <c r="J116" s="14">
        <f t="shared" si="104"/>
        <v>423000</v>
      </c>
      <c r="K116" s="14">
        <f t="shared" si="104"/>
        <v>0</v>
      </c>
      <c r="L116" s="14">
        <f t="shared" si="104"/>
        <v>96000</v>
      </c>
      <c r="M116" s="7">
        <f t="shared" si="104"/>
        <v>99600</v>
      </c>
      <c r="N116" s="14">
        <f t="shared" ref="N116:P116" si="105">N119+N122</f>
        <v>133560</v>
      </c>
      <c r="O116" s="14">
        <f t="shared" si="105"/>
        <v>100000</v>
      </c>
      <c r="P116" s="14">
        <f t="shared" si="105"/>
        <v>100000</v>
      </c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9" ht="84">
      <c r="A117" s="63"/>
      <c r="B117" s="64"/>
      <c r="C117" s="63"/>
      <c r="D117" s="63"/>
      <c r="E117" s="65"/>
      <c r="F117" s="59" t="s">
        <v>19</v>
      </c>
      <c r="G117" s="7">
        <f>G120+G123</f>
        <v>0</v>
      </c>
      <c r="H117" s="7">
        <f t="shared" ref="H117:M117" si="106">H120+H123</f>
        <v>0</v>
      </c>
      <c r="I117" s="7">
        <f t="shared" si="106"/>
        <v>0</v>
      </c>
      <c r="J117" s="14">
        <f t="shared" si="106"/>
        <v>0</v>
      </c>
      <c r="K117" s="14">
        <f t="shared" si="106"/>
        <v>0</v>
      </c>
      <c r="L117" s="14">
        <f t="shared" si="106"/>
        <v>0</v>
      </c>
      <c r="M117" s="7">
        <f t="shared" si="106"/>
        <v>0</v>
      </c>
      <c r="N117" s="14">
        <f t="shared" ref="N117:P117" si="107">N120+N123</f>
        <v>0</v>
      </c>
      <c r="O117" s="14">
        <f t="shared" si="107"/>
        <v>0</v>
      </c>
      <c r="P117" s="14">
        <f t="shared" si="107"/>
        <v>0</v>
      </c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9" ht="38.25" customHeight="1">
      <c r="A118" s="56"/>
      <c r="B118" s="57" t="s">
        <v>40</v>
      </c>
      <c r="C118" s="56">
        <v>2014</v>
      </c>
      <c r="D118" s="56">
        <v>2022</v>
      </c>
      <c r="E118" s="58" t="s">
        <v>16</v>
      </c>
      <c r="F118" s="59" t="s">
        <v>17</v>
      </c>
      <c r="G118" s="7">
        <f>H118+I118+J118+K118+L118+M118+N118+O118+P118</f>
        <v>835820</v>
      </c>
      <c r="H118" s="7">
        <f>H119+H120</f>
        <v>0</v>
      </c>
      <c r="I118" s="7">
        <f t="shared" ref="I118:M118" si="108">I119+I120</f>
        <v>31800</v>
      </c>
      <c r="J118" s="14">
        <f t="shared" si="108"/>
        <v>274860</v>
      </c>
      <c r="K118" s="14">
        <f t="shared" si="108"/>
        <v>0</v>
      </c>
      <c r="L118" s="14">
        <f t="shared" si="108"/>
        <v>96000</v>
      </c>
      <c r="M118" s="7">
        <f t="shared" si="108"/>
        <v>99600</v>
      </c>
      <c r="N118" s="14">
        <f t="shared" ref="N118:P118" si="109">N119+N120</f>
        <v>133560</v>
      </c>
      <c r="O118" s="14">
        <f t="shared" si="109"/>
        <v>100000</v>
      </c>
      <c r="P118" s="14">
        <f t="shared" si="109"/>
        <v>100000</v>
      </c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9" ht="144">
      <c r="A119" s="60"/>
      <c r="B119" s="61"/>
      <c r="C119" s="60"/>
      <c r="D119" s="60"/>
      <c r="E119" s="62"/>
      <c r="F119" s="59" t="s">
        <v>18</v>
      </c>
      <c r="G119" s="7">
        <f>H119+I119+J119+K119+L119+M119+N119+O119+P119</f>
        <v>835820</v>
      </c>
      <c r="H119" s="7"/>
      <c r="I119" s="7">
        <v>31800</v>
      </c>
      <c r="J119" s="14">
        <v>274860</v>
      </c>
      <c r="K119" s="14"/>
      <c r="L119" s="14">
        <v>96000</v>
      </c>
      <c r="M119" s="7">
        <v>99600</v>
      </c>
      <c r="N119" s="14">
        <v>133560</v>
      </c>
      <c r="O119" s="14">
        <v>100000</v>
      </c>
      <c r="P119" s="14">
        <v>100000</v>
      </c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9" ht="84">
      <c r="A120" s="63"/>
      <c r="B120" s="64"/>
      <c r="C120" s="63"/>
      <c r="D120" s="63"/>
      <c r="E120" s="65"/>
      <c r="F120" s="59" t="s">
        <v>19</v>
      </c>
      <c r="G120" s="7">
        <f t="shared" ref="G120:G123" si="110">H120+I120+J120+K120+L120+M120</f>
        <v>0</v>
      </c>
      <c r="H120" s="7"/>
      <c r="I120" s="7"/>
      <c r="J120" s="14"/>
      <c r="K120" s="14"/>
      <c r="L120" s="14"/>
      <c r="M120" s="7"/>
      <c r="N120" s="14"/>
      <c r="O120" s="14"/>
      <c r="P120" s="14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9" ht="38.25" customHeight="1">
      <c r="A121" s="56"/>
      <c r="B121" s="57" t="s">
        <v>41</v>
      </c>
      <c r="C121" s="56">
        <v>2014</v>
      </c>
      <c r="D121" s="56">
        <v>2022</v>
      </c>
      <c r="E121" s="58" t="s">
        <v>16</v>
      </c>
      <c r="F121" s="59" t="s">
        <v>17</v>
      </c>
      <c r="G121" s="7">
        <f>H121+I121+J121+K121+L121+M121+N121+O121+P121</f>
        <v>497067.97</v>
      </c>
      <c r="H121" s="7">
        <f>H122+H123</f>
        <v>348927.97</v>
      </c>
      <c r="I121" s="7">
        <f t="shared" ref="I121:M121" si="111">I122+I123</f>
        <v>0</v>
      </c>
      <c r="J121" s="14">
        <f t="shared" si="111"/>
        <v>148140</v>
      </c>
      <c r="K121" s="14">
        <f t="shared" si="111"/>
        <v>0</v>
      </c>
      <c r="L121" s="14">
        <f t="shared" si="111"/>
        <v>0</v>
      </c>
      <c r="M121" s="7">
        <f t="shared" si="111"/>
        <v>0</v>
      </c>
      <c r="N121" s="14">
        <f t="shared" ref="N121:P121" si="112">N122+N123</f>
        <v>0</v>
      </c>
      <c r="O121" s="14">
        <f t="shared" si="112"/>
        <v>0</v>
      </c>
      <c r="P121" s="14">
        <f t="shared" si="112"/>
        <v>0</v>
      </c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9" ht="144">
      <c r="A122" s="60"/>
      <c r="B122" s="61"/>
      <c r="C122" s="60"/>
      <c r="D122" s="60"/>
      <c r="E122" s="62"/>
      <c r="F122" s="59" t="s">
        <v>18</v>
      </c>
      <c r="G122" s="7">
        <f t="shared" si="110"/>
        <v>497067.97</v>
      </c>
      <c r="H122" s="7">
        <v>348927.97</v>
      </c>
      <c r="I122" s="7"/>
      <c r="J122" s="14">
        <v>148140</v>
      </c>
      <c r="K122" s="14"/>
      <c r="L122" s="14"/>
      <c r="M122" s="7"/>
      <c r="N122" s="14"/>
      <c r="O122" s="14"/>
      <c r="P122" s="14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9" ht="84">
      <c r="A123" s="63"/>
      <c r="B123" s="64"/>
      <c r="C123" s="63"/>
      <c r="D123" s="63"/>
      <c r="E123" s="65"/>
      <c r="F123" s="59" t="s">
        <v>19</v>
      </c>
      <c r="G123" s="7">
        <f t="shared" si="110"/>
        <v>0</v>
      </c>
      <c r="H123" s="7"/>
      <c r="I123" s="7"/>
      <c r="J123" s="14"/>
      <c r="K123" s="14"/>
      <c r="L123" s="14"/>
      <c r="M123" s="7"/>
      <c r="N123" s="14"/>
      <c r="O123" s="14"/>
      <c r="P123" s="14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9" ht="38.25" customHeight="1">
      <c r="A124" s="56"/>
      <c r="B124" s="57" t="s">
        <v>124</v>
      </c>
      <c r="C124" s="56">
        <v>2014</v>
      </c>
      <c r="D124" s="56">
        <v>2022</v>
      </c>
      <c r="E124" s="58" t="s">
        <v>16</v>
      </c>
      <c r="F124" s="69" t="s">
        <v>17</v>
      </c>
      <c r="G124" s="7">
        <f>G127</f>
        <v>56981194.050000004</v>
      </c>
      <c r="H124" s="7">
        <f t="shared" ref="H124:M124" si="113">H127</f>
        <v>21261314.5</v>
      </c>
      <c r="I124" s="7">
        <f t="shared" si="113"/>
        <v>20587609.230000004</v>
      </c>
      <c r="J124" s="14">
        <f t="shared" si="113"/>
        <v>8038995.3200000003</v>
      </c>
      <c r="K124" s="14">
        <f t="shared" si="113"/>
        <v>7093275</v>
      </c>
      <c r="L124" s="14">
        <f t="shared" si="113"/>
        <v>0</v>
      </c>
      <c r="M124" s="7">
        <f t="shared" si="113"/>
        <v>0</v>
      </c>
      <c r="N124" s="14">
        <f t="shared" ref="N124:P124" si="114">N127</f>
        <v>0</v>
      </c>
      <c r="O124" s="14">
        <f t="shared" si="114"/>
        <v>0</v>
      </c>
      <c r="P124" s="14">
        <f t="shared" si="114"/>
        <v>0</v>
      </c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8"/>
    </row>
    <row r="125" spans="1:29" ht="144">
      <c r="A125" s="60"/>
      <c r="B125" s="61"/>
      <c r="C125" s="60"/>
      <c r="D125" s="60"/>
      <c r="E125" s="62"/>
      <c r="F125" s="59" t="s">
        <v>18</v>
      </c>
      <c r="G125" s="7">
        <f>G128</f>
        <v>1992364.3200000003</v>
      </c>
      <c r="H125" s="7">
        <f t="shared" ref="H125:M125" si="115">H128</f>
        <v>924379.11</v>
      </c>
      <c r="I125" s="7">
        <f t="shared" si="115"/>
        <v>576371.5</v>
      </c>
      <c r="J125" s="14">
        <f t="shared" si="115"/>
        <v>360753.45</v>
      </c>
      <c r="K125" s="14">
        <f t="shared" si="115"/>
        <v>130860.26</v>
      </c>
      <c r="L125" s="14">
        <f t="shared" si="115"/>
        <v>0</v>
      </c>
      <c r="M125" s="7">
        <f t="shared" si="115"/>
        <v>0</v>
      </c>
      <c r="N125" s="14">
        <f t="shared" ref="N125:P125" si="116">N128</f>
        <v>0</v>
      </c>
      <c r="O125" s="14">
        <f t="shared" si="116"/>
        <v>0</v>
      </c>
      <c r="P125" s="14">
        <f t="shared" si="116"/>
        <v>0</v>
      </c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9" ht="75.75" customHeight="1">
      <c r="A126" s="63"/>
      <c r="B126" s="64"/>
      <c r="C126" s="63"/>
      <c r="D126" s="63"/>
      <c r="E126" s="65"/>
      <c r="F126" s="59" t="s">
        <v>19</v>
      </c>
      <c r="G126" s="7">
        <f>G129</f>
        <v>54988829.730000004</v>
      </c>
      <c r="H126" s="7">
        <f t="shared" ref="H126:M126" si="117">H129</f>
        <v>20336935.390000001</v>
      </c>
      <c r="I126" s="7">
        <f t="shared" si="117"/>
        <v>20011237.73</v>
      </c>
      <c r="J126" s="14">
        <f t="shared" si="117"/>
        <v>7678241.8699999992</v>
      </c>
      <c r="K126" s="14">
        <f t="shared" si="117"/>
        <v>6962414.7400000002</v>
      </c>
      <c r="L126" s="14">
        <f t="shared" si="117"/>
        <v>0</v>
      </c>
      <c r="M126" s="7">
        <f t="shared" si="117"/>
        <v>0</v>
      </c>
      <c r="N126" s="14">
        <f t="shared" ref="N126:P126" si="118">N129</f>
        <v>0</v>
      </c>
      <c r="O126" s="14">
        <f t="shared" si="118"/>
        <v>0</v>
      </c>
      <c r="P126" s="14">
        <f t="shared" si="118"/>
        <v>0</v>
      </c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9" ht="38.25" customHeight="1">
      <c r="A127" s="56"/>
      <c r="B127" s="57" t="s">
        <v>125</v>
      </c>
      <c r="C127" s="56">
        <v>2014</v>
      </c>
      <c r="D127" s="56">
        <v>2022</v>
      </c>
      <c r="E127" s="58" t="s">
        <v>16</v>
      </c>
      <c r="F127" s="69" t="s">
        <v>17</v>
      </c>
      <c r="G127" s="7">
        <f>G130+G133+G137</f>
        <v>56981194.050000004</v>
      </c>
      <c r="H127" s="7">
        <f>H130+H133+H137</f>
        <v>21261314.5</v>
      </c>
      <c r="I127" s="7">
        <f t="shared" ref="I127:M127" si="119">I130+I133+I137</f>
        <v>20587609.230000004</v>
      </c>
      <c r="J127" s="14">
        <f t="shared" si="119"/>
        <v>8038995.3200000003</v>
      </c>
      <c r="K127" s="14">
        <f t="shared" si="119"/>
        <v>7093275</v>
      </c>
      <c r="L127" s="14">
        <f t="shared" si="119"/>
        <v>0</v>
      </c>
      <c r="M127" s="7">
        <f t="shared" si="119"/>
        <v>0</v>
      </c>
      <c r="N127" s="14">
        <f t="shared" ref="N127:P127" si="120">N130+N133+N137</f>
        <v>0</v>
      </c>
      <c r="O127" s="14">
        <f t="shared" si="120"/>
        <v>0</v>
      </c>
      <c r="P127" s="14">
        <f t="shared" si="120"/>
        <v>0</v>
      </c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9" ht="144">
      <c r="A128" s="60"/>
      <c r="B128" s="61"/>
      <c r="C128" s="60"/>
      <c r="D128" s="60"/>
      <c r="E128" s="62"/>
      <c r="F128" s="59" t="s">
        <v>18</v>
      </c>
      <c r="G128" s="7">
        <f>G131+G134+G138</f>
        <v>1992364.3200000003</v>
      </c>
      <c r="H128" s="7">
        <f>H131+H134+H138</f>
        <v>924379.11</v>
      </c>
      <c r="I128" s="7">
        <f>I131+I134+I138</f>
        <v>576371.5</v>
      </c>
      <c r="J128" s="7">
        <f>J131+J134+J138</f>
        <v>360753.45</v>
      </c>
      <c r="K128" s="14">
        <f>K131+K134+K138</f>
        <v>130860.26</v>
      </c>
      <c r="L128" s="14">
        <f>L131+L134+L138</f>
        <v>0</v>
      </c>
      <c r="M128" s="7">
        <f>M131+M134+M138</f>
        <v>0</v>
      </c>
      <c r="N128" s="14">
        <f t="shared" ref="N128:P128" si="121">N131+N134+N138</f>
        <v>0</v>
      </c>
      <c r="O128" s="14">
        <f t="shared" si="121"/>
        <v>0</v>
      </c>
      <c r="P128" s="14">
        <f t="shared" si="121"/>
        <v>0</v>
      </c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9" ht="74.25" customHeight="1">
      <c r="A129" s="63"/>
      <c r="B129" s="64"/>
      <c r="C129" s="63"/>
      <c r="D129" s="63"/>
      <c r="E129" s="65"/>
      <c r="F129" s="59" t="s">
        <v>19</v>
      </c>
      <c r="G129" s="14">
        <f t="shared" ref="G129:L129" si="122">G132+G136+G139+G135</f>
        <v>54988829.730000004</v>
      </c>
      <c r="H129" s="14">
        <f t="shared" si="122"/>
        <v>20336935.390000001</v>
      </c>
      <c r="I129" s="7">
        <f t="shared" si="122"/>
        <v>20011237.73</v>
      </c>
      <c r="J129" s="14">
        <f t="shared" si="122"/>
        <v>7678241.8699999992</v>
      </c>
      <c r="K129" s="14">
        <f t="shared" si="122"/>
        <v>6962414.7400000002</v>
      </c>
      <c r="L129" s="14">
        <f t="shared" si="122"/>
        <v>0</v>
      </c>
      <c r="M129" s="7">
        <f t="shared" ref="M129" si="123">M132+M136+M139</f>
        <v>0</v>
      </c>
      <c r="N129" s="14">
        <f t="shared" ref="N129:P129" si="124">N132+N136+N139+N135</f>
        <v>0</v>
      </c>
      <c r="O129" s="14">
        <f t="shared" si="124"/>
        <v>0</v>
      </c>
      <c r="P129" s="14">
        <f t="shared" si="124"/>
        <v>0</v>
      </c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9" ht="38.25" customHeight="1">
      <c r="A130" s="56"/>
      <c r="B130" s="57" t="s">
        <v>42</v>
      </c>
      <c r="C130" s="56">
        <v>2014</v>
      </c>
      <c r="D130" s="56">
        <v>2022</v>
      </c>
      <c r="E130" s="58" t="s">
        <v>16</v>
      </c>
      <c r="F130" s="59" t="s">
        <v>17</v>
      </c>
      <c r="G130" s="18">
        <f>K130</f>
        <v>0</v>
      </c>
      <c r="H130" s="7">
        <f>H131+H132</f>
        <v>0</v>
      </c>
      <c r="I130" s="7">
        <f t="shared" ref="I130:M130" si="125">I131+I132</f>
        <v>0</v>
      </c>
      <c r="J130" s="17">
        <f t="shared" si="125"/>
        <v>0</v>
      </c>
      <c r="K130" s="14">
        <f t="shared" si="125"/>
        <v>0</v>
      </c>
      <c r="L130" s="14">
        <f t="shared" si="125"/>
        <v>0</v>
      </c>
      <c r="M130" s="7">
        <f t="shared" si="125"/>
        <v>0</v>
      </c>
      <c r="N130" s="14">
        <f t="shared" ref="N130:P130" si="126">N131+N132</f>
        <v>0</v>
      </c>
      <c r="O130" s="14">
        <f t="shared" si="126"/>
        <v>0</v>
      </c>
      <c r="P130" s="14">
        <f t="shared" si="126"/>
        <v>0</v>
      </c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9" ht="144">
      <c r="A131" s="60"/>
      <c r="B131" s="61"/>
      <c r="C131" s="60"/>
      <c r="D131" s="60"/>
      <c r="E131" s="62"/>
      <c r="F131" s="59" t="s">
        <v>18</v>
      </c>
      <c r="G131" s="18">
        <f>K131</f>
        <v>0</v>
      </c>
      <c r="H131" s="7"/>
      <c r="I131" s="7"/>
      <c r="J131" s="17"/>
      <c r="K131" s="14"/>
      <c r="L131" s="14"/>
      <c r="M131" s="7"/>
      <c r="N131" s="14"/>
      <c r="O131" s="14"/>
      <c r="P131" s="14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9" ht="84">
      <c r="A132" s="63"/>
      <c r="B132" s="64"/>
      <c r="C132" s="63"/>
      <c r="D132" s="63"/>
      <c r="E132" s="65"/>
      <c r="F132" s="59" t="s">
        <v>19</v>
      </c>
      <c r="G132" s="7">
        <f t="shared" ref="G132" si="127">H132+I132+J132+K132+L132+M132</f>
        <v>0</v>
      </c>
      <c r="H132" s="7"/>
      <c r="I132" s="7"/>
      <c r="J132" s="14"/>
      <c r="K132" s="14"/>
      <c r="L132" s="14"/>
      <c r="M132" s="7"/>
      <c r="N132" s="14"/>
      <c r="O132" s="14"/>
      <c r="P132" s="14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9" s="16" customFormat="1" ht="38.25" customHeight="1">
      <c r="A133" s="66"/>
      <c r="B133" s="77" t="s">
        <v>43</v>
      </c>
      <c r="C133" s="66">
        <v>2014</v>
      </c>
      <c r="D133" s="66">
        <v>2022</v>
      </c>
      <c r="E133" s="68" t="s">
        <v>16</v>
      </c>
      <c r="F133" s="69" t="s">
        <v>17</v>
      </c>
      <c r="G133" s="14">
        <f>H133+I133+J133+K133+L133+M133+N133+O133+P133</f>
        <v>55354410.720000006</v>
      </c>
      <c r="H133" s="14">
        <f>H134+H136+H135</f>
        <v>21261314.5</v>
      </c>
      <c r="I133" s="14">
        <f>I134+I136+I135</f>
        <v>19502850.900000002</v>
      </c>
      <c r="J133" s="14">
        <f>J134+J136+J135</f>
        <v>7496970.3200000003</v>
      </c>
      <c r="K133" s="14">
        <f>K134+K136+K135</f>
        <v>7093275</v>
      </c>
      <c r="L133" s="14">
        <f>L134+L136+L135</f>
        <v>0</v>
      </c>
      <c r="M133" s="14">
        <f>M134+M136</f>
        <v>0</v>
      </c>
      <c r="N133" s="14">
        <f t="shared" ref="N133:P133" si="128">N134+N136+N135</f>
        <v>0</v>
      </c>
      <c r="O133" s="14">
        <f t="shared" si="128"/>
        <v>0</v>
      </c>
      <c r="P133" s="14">
        <f t="shared" si="128"/>
        <v>0</v>
      </c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</row>
    <row r="134" spans="1:29" s="16" customFormat="1" ht="144">
      <c r="A134" s="70"/>
      <c r="B134" s="78"/>
      <c r="C134" s="70"/>
      <c r="D134" s="70"/>
      <c r="E134" s="72"/>
      <c r="F134" s="69" t="s">
        <v>18</v>
      </c>
      <c r="G134" s="14">
        <f>H134+I134+J134+K134+L134+M134+N134+O134+P134</f>
        <v>1939781.2500000002</v>
      </c>
      <c r="H134" s="14">
        <v>924379.11</v>
      </c>
      <c r="I134" s="14">
        <v>539225.30000000005</v>
      </c>
      <c r="J134" s="17">
        <v>345316.58</v>
      </c>
      <c r="K134" s="14">
        <v>130860.26</v>
      </c>
      <c r="L134" s="14">
        <v>0</v>
      </c>
      <c r="M134" s="14"/>
      <c r="N134" s="14"/>
      <c r="O134" s="14"/>
      <c r="P134" s="14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</row>
    <row r="135" spans="1:29" s="16" customFormat="1" ht="67.5" customHeight="1">
      <c r="A135" s="70"/>
      <c r="B135" s="78"/>
      <c r="C135" s="70"/>
      <c r="D135" s="70"/>
      <c r="E135" s="72"/>
      <c r="F135" s="69" t="s">
        <v>19</v>
      </c>
      <c r="G135" s="14">
        <f>H135+I135+J135+K135+L135+M135+N135+O135+P135</f>
        <v>46505381.900000006</v>
      </c>
      <c r="H135" s="14">
        <v>20336935.390000001</v>
      </c>
      <c r="I135" s="14">
        <v>18963625.600000001</v>
      </c>
      <c r="J135" s="17">
        <v>3596815.92</v>
      </c>
      <c r="K135" s="14">
        <v>3608004.99</v>
      </c>
      <c r="L135" s="14"/>
      <c r="M135" s="14"/>
      <c r="N135" s="14"/>
      <c r="O135" s="14"/>
      <c r="P135" s="14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</row>
    <row r="136" spans="1:29" s="16" customFormat="1" ht="122.25" customHeight="1">
      <c r="A136" s="73"/>
      <c r="B136" s="79"/>
      <c r="C136" s="73"/>
      <c r="D136" s="73"/>
      <c r="E136" s="75"/>
      <c r="F136" s="69" t="s">
        <v>72</v>
      </c>
      <c r="G136" s="14">
        <f>H136+I136+J136+K136+L136+M136+N136+O136+P136</f>
        <v>6909247.5700000003</v>
      </c>
      <c r="H136" s="14"/>
      <c r="I136" s="14"/>
      <c r="J136" s="17">
        <v>3554837.82</v>
      </c>
      <c r="K136" s="14">
        <v>3354409.75</v>
      </c>
      <c r="L136" s="14"/>
      <c r="M136" s="14"/>
      <c r="N136" s="14"/>
      <c r="O136" s="14"/>
      <c r="P136" s="14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</row>
    <row r="137" spans="1:29" ht="38.25" customHeight="1">
      <c r="A137" s="56"/>
      <c r="B137" s="57" t="s">
        <v>44</v>
      </c>
      <c r="C137" s="56">
        <v>2014</v>
      </c>
      <c r="D137" s="56">
        <v>2022</v>
      </c>
      <c r="E137" s="58" t="s">
        <v>16</v>
      </c>
      <c r="F137" s="59" t="s">
        <v>17</v>
      </c>
      <c r="G137" s="7">
        <f>H137+I137+J137+K137+L137+M137+N137+O137+P137</f>
        <v>1626783.33</v>
      </c>
      <c r="H137" s="7">
        <f>H138+H139</f>
        <v>0</v>
      </c>
      <c r="I137" s="7">
        <f t="shared" ref="I137:M137" si="129">I138+I139</f>
        <v>1084758.33</v>
      </c>
      <c r="J137" s="14">
        <f t="shared" si="129"/>
        <v>542025</v>
      </c>
      <c r="K137" s="14">
        <f t="shared" si="129"/>
        <v>0</v>
      </c>
      <c r="L137" s="14">
        <f t="shared" si="129"/>
        <v>0</v>
      </c>
      <c r="M137" s="7">
        <f t="shared" si="129"/>
        <v>0</v>
      </c>
      <c r="N137" s="14">
        <f t="shared" ref="N137:P137" si="130">N138+N139</f>
        <v>0</v>
      </c>
      <c r="O137" s="14">
        <f t="shared" si="130"/>
        <v>0</v>
      </c>
      <c r="P137" s="14">
        <f t="shared" si="130"/>
        <v>0</v>
      </c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9" ht="144">
      <c r="A138" s="60"/>
      <c r="B138" s="61"/>
      <c r="C138" s="60"/>
      <c r="D138" s="60"/>
      <c r="E138" s="62"/>
      <c r="F138" s="59" t="s">
        <v>18</v>
      </c>
      <c r="G138" s="7">
        <f t="shared" ref="G138:G139" si="131">H138+I138+J138+K138+L138+M138+N138+O138+P138</f>
        <v>52583.07</v>
      </c>
      <c r="H138" s="7"/>
      <c r="I138" s="7">
        <v>37146.199999999997</v>
      </c>
      <c r="J138" s="14">
        <v>15436.87</v>
      </c>
      <c r="K138" s="14"/>
      <c r="L138" s="14"/>
      <c r="M138" s="7"/>
      <c r="N138" s="14"/>
      <c r="O138" s="14"/>
      <c r="P138" s="14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9" ht="84">
      <c r="A139" s="63"/>
      <c r="B139" s="64"/>
      <c r="C139" s="63"/>
      <c r="D139" s="63"/>
      <c r="E139" s="65"/>
      <c r="F139" s="59" t="s">
        <v>19</v>
      </c>
      <c r="G139" s="7">
        <f t="shared" si="131"/>
        <v>1574200.26</v>
      </c>
      <c r="H139" s="7"/>
      <c r="I139" s="7">
        <v>1047612.13</v>
      </c>
      <c r="J139" s="14">
        <v>526588.13</v>
      </c>
      <c r="K139" s="14"/>
      <c r="L139" s="14"/>
      <c r="M139" s="7"/>
      <c r="N139" s="14"/>
      <c r="O139" s="14"/>
      <c r="P139" s="14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9" ht="38.25" customHeight="1">
      <c r="A140" s="56"/>
      <c r="B140" s="57" t="s">
        <v>126</v>
      </c>
      <c r="C140" s="56">
        <v>2014</v>
      </c>
      <c r="D140" s="56">
        <v>2022</v>
      </c>
      <c r="E140" s="58" t="s">
        <v>16</v>
      </c>
      <c r="F140" s="69" t="s">
        <v>17</v>
      </c>
      <c r="G140" s="7">
        <f>G143</f>
        <v>6295383.6499999994</v>
      </c>
      <c r="H140" s="7">
        <f t="shared" ref="H140:M140" si="132">H143</f>
        <v>3803014.65</v>
      </c>
      <c r="I140" s="7">
        <f t="shared" si="132"/>
        <v>2416058.4</v>
      </c>
      <c r="J140" s="14">
        <f t="shared" si="132"/>
        <v>76310.600000000006</v>
      </c>
      <c r="K140" s="14">
        <f t="shared" si="132"/>
        <v>0</v>
      </c>
      <c r="L140" s="14">
        <f t="shared" si="132"/>
        <v>0</v>
      </c>
      <c r="M140" s="7">
        <f t="shared" si="132"/>
        <v>0</v>
      </c>
      <c r="N140" s="14">
        <f t="shared" ref="N140:P140" si="133">N143</f>
        <v>0</v>
      </c>
      <c r="O140" s="14">
        <f t="shared" si="133"/>
        <v>0</v>
      </c>
      <c r="P140" s="14">
        <f t="shared" si="133"/>
        <v>0</v>
      </c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8"/>
    </row>
    <row r="141" spans="1:29" ht="144">
      <c r="A141" s="60"/>
      <c r="B141" s="61"/>
      <c r="C141" s="60"/>
      <c r="D141" s="60"/>
      <c r="E141" s="62"/>
      <c r="F141" s="59" t="s">
        <v>18</v>
      </c>
      <c r="G141" s="7">
        <f>G144</f>
        <v>1198815.5899999999</v>
      </c>
      <c r="H141" s="7">
        <f t="shared" ref="H141:M141" si="134">H144</f>
        <v>759462.65</v>
      </c>
      <c r="I141" s="7">
        <f t="shared" si="134"/>
        <v>363042.33999999997</v>
      </c>
      <c r="J141" s="14">
        <f t="shared" si="134"/>
        <v>76310.600000000006</v>
      </c>
      <c r="K141" s="14">
        <f t="shared" si="134"/>
        <v>0</v>
      </c>
      <c r="L141" s="14">
        <f t="shared" si="134"/>
        <v>0</v>
      </c>
      <c r="M141" s="7">
        <f t="shared" si="134"/>
        <v>0</v>
      </c>
      <c r="N141" s="14">
        <f t="shared" ref="N141:P141" si="135">N144</f>
        <v>0</v>
      </c>
      <c r="O141" s="14">
        <f t="shared" si="135"/>
        <v>0</v>
      </c>
      <c r="P141" s="14">
        <f t="shared" si="135"/>
        <v>0</v>
      </c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9" ht="84">
      <c r="A142" s="63"/>
      <c r="B142" s="64"/>
      <c r="C142" s="63"/>
      <c r="D142" s="63"/>
      <c r="E142" s="65"/>
      <c r="F142" s="59" t="s">
        <v>19</v>
      </c>
      <c r="G142" s="7">
        <f>G145</f>
        <v>5096568.0600000005</v>
      </c>
      <c r="H142" s="7">
        <f t="shared" ref="H142:M142" si="136">H145</f>
        <v>3043552</v>
      </c>
      <c r="I142" s="7">
        <f t="shared" si="136"/>
        <v>2053016.06</v>
      </c>
      <c r="J142" s="14">
        <f t="shared" si="136"/>
        <v>0</v>
      </c>
      <c r="K142" s="14">
        <f t="shared" si="136"/>
        <v>0</v>
      </c>
      <c r="L142" s="14">
        <f t="shared" si="136"/>
        <v>0</v>
      </c>
      <c r="M142" s="7">
        <f t="shared" si="136"/>
        <v>0</v>
      </c>
      <c r="N142" s="14">
        <f t="shared" ref="N142:P142" si="137">N145</f>
        <v>0</v>
      </c>
      <c r="O142" s="14">
        <f t="shared" si="137"/>
        <v>0</v>
      </c>
      <c r="P142" s="14">
        <f t="shared" si="137"/>
        <v>0</v>
      </c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9" ht="38.25" customHeight="1">
      <c r="A143" s="56"/>
      <c r="B143" s="57" t="s">
        <v>127</v>
      </c>
      <c r="C143" s="56">
        <v>2014</v>
      </c>
      <c r="D143" s="56">
        <v>2022</v>
      </c>
      <c r="E143" s="58" t="s">
        <v>16</v>
      </c>
      <c r="F143" s="69" t="s">
        <v>17</v>
      </c>
      <c r="G143" s="7">
        <f>G146+G149+G152+G155+G161+G164+G167+G170+G173+G176+G179+G182+G185+G158</f>
        <v>6295383.6499999994</v>
      </c>
      <c r="H143" s="7">
        <f>H146+H149+H152+H155+H161+H164+H167+H170+H173+H176+H179+H182+H185+H158</f>
        <v>3803014.65</v>
      </c>
      <c r="I143" s="7">
        <f t="shared" ref="I143:M143" si="138">I146+I149+I152+I155+I161+I164+I167+I170+I173+I176+I179+I182+I185+I158</f>
        <v>2416058.4</v>
      </c>
      <c r="J143" s="14">
        <f t="shared" si="138"/>
        <v>76310.600000000006</v>
      </c>
      <c r="K143" s="14">
        <f t="shared" si="138"/>
        <v>0</v>
      </c>
      <c r="L143" s="14">
        <f t="shared" si="138"/>
        <v>0</v>
      </c>
      <c r="M143" s="7">
        <f t="shared" si="138"/>
        <v>0</v>
      </c>
      <c r="N143" s="14">
        <f t="shared" ref="N143:P143" si="139">N146+N149+N152+N155+N161+N164+N167+N170+N173+N176+N179+N182+N185+N158</f>
        <v>0</v>
      </c>
      <c r="O143" s="14">
        <f t="shared" si="139"/>
        <v>0</v>
      </c>
      <c r="P143" s="14">
        <f t="shared" si="139"/>
        <v>0</v>
      </c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9" ht="144">
      <c r="A144" s="60"/>
      <c r="B144" s="61"/>
      <c r="C144" s="60"/>
      <c r="D144" s="60"/>
      <c r="E144" s="62"/>
      <c r="F144" s="59" t="s">
        <v>18</v>
      </c>
      <c r="G144" s="7">
        <f t="shared" ref="G144:G145" si="140">G147+G150+G153+G156+G162+G165+G168+G171+G174+G177+G180+G183+G186+G159</f>
        <v>1198815.5899999999</v>
      </c>
      <c r="H144" s="7">
        <f>H147+H150+H153+H156+H162+H165+H168+H171+H174+H177+H180+H183+H186+H159</f>
        <v>759462.65</v>
      </c>
      <c r="I144" s="7">
        <f t="shared" ref="I144:L144" si="141">I147+I150+I153+I156+I162+I165+I168+I171+I174+I177+I180+I183+I186+I159</f>
        <v>363042.33999999997</v>
      </c>
      <c r="J144" s="14">
        <f t="shared" si="141"/>
        <v>76310.600000000006</v>
      </c>
      <c r="K144" s="14">
        <f t="shared" si="141"/>
        <v>0</v>
      </c>
      <c r="L144" s="14">
        <f t="shared" si="141"/>
        <v>0</v>
      </c>
      <c r="M144" s="7"/>
      <c r="N144" s="14">
        <f t="shared" ref="N144:P144" si="142">N147+N150+N153+N156+N162+N165+N168+N171+N174+N177+N180+N183+N186+N159</f>
        <v>0</v>
      </c>
      <c r="O144" s="14">
        <f t="shared" si="142"/>
        <v>0</v>
      </c>
      <c r="P144" s="14">
        <f t="shared" si="142"/>
        <v>0</v>
      </c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9" ht="84">
      <c r="A145" s="63"/>
      <c r="B145" s="64"/>
      <c r="C145" s="63"/>
      <c r="D145" s="63"/>
      <c r="E145" s="65"/>
      <c r="F145" s="59" t="s">
        <v>19</v>
      </c>
      <c r="G145" s="7">
        <f t="shared" si="140"/>
        <v>5096568.0600000005</v>
      </c>
      <c r="H145" s="7">
        <f>H148+H151+H154+H157+H163+H166+H169+H172+H175+H178+H181+H184+H187+H160</f>
        <v>3043552</v>
      </c>
      <c r="I145" s="7">
        <f t="shared" ref="I145:M145" si="143">I148+I151+I154+I157+I163+I166+I169+I172+I175+I178+I181+I184+I187</f>
        <v>2053016.06</v>
      </c>
      <c r="J145" s="14">
        <f t="shared" si="143"/>
        <v>0</v>
      </c>
      <c r="K145" s="14">
        <f t="shared" si="143"/>
        <v>0</v>
      </c>
      <c r="L145" s="14">
        <f t="shared" si="143"/>
        <v>0</v>
      </c>
      <c r="M145" s="7">
        <f t="shared" si="143"/>
        <v>0</v>
      </c>
      <c r="N145" s="14">
        <f t="shared" ref="N145:P145" si="144">N148+N151+N154+N157+N163+N166+N169+N172+N175+N178+N181+N184+N187</f>
        <v>0</v>
      </c>
      <c r="O145" s="14">
        <f t="shared" si="144"/>
        <v>0</v>
      </c>
      <c r="P145" s="14">
        <f t="shared" si="144"/>
        <v>0</v>
      </c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9" ht="38.25" customHeight="1">
      <c r="A146" s="56"/>
      <c r="B146" s="57" t="s">
        <v>46</v>
      </c>
      <c r="C146" s="56">
        <v>2014</v>
      </c>
      <c r="D146" s="56">
        <v>2022</v>
      </c>
      <c r="E146" s="58" t="s">
        <v>16</v>
      </c>
      <c r="F146" s="59" t="s">
        <v>17</v>
      </c>
      <c r="G146" s="7">
        <f>H146+I146+J146+K146+L146+M146+N146+O146+P146</f>
        <v>205000</v>
      </c>
      <c r="H146" s="7">
        <f>H147+H148</f>
        <v>205000</v>
      </c>
      <c r="I146" s="7">
        <f t="shared" ref="I146:M146" si="145">I147+I148</f>
        <v>0</v>
      </c>
      <c r="J146" s="14">
        <f t="shared" si="145"/>
        <v>0</v>
      </c>
      <c r="K146" s="14">
        <f t="shared" si="145"/>
        <v>0</v>
      </c>
      <c r="L146" s="14">
        <f t="shared" si="145"/>
        <v>0</v>
      </c>
      <c r="M146" s="7">
        <f t="shared" si="145"/>
        <v>0</v>
      </c>
      <c r="N146" s="14">
        <f t="shared" ref="N146:P146" si="146">N147+N148</f>
        <v>0</v>
      </c>
      <c r="O146" s="14">
        <f t="shared" si="146"/>
        <v>0</v>
      </c>
      <c r="P146" s="14">
        <f t="shared" si="146"/>
        <v>0</v>
      </c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9" ht="144">
      <c r="A147" s="60"/>
      <c r="B147" s="61"/>
      <c r="C147" s="60"/>
      <c r="D147" s="60"/>
      <c r="E147" s="62"/>
      <c r="F147" s="59" t="s">
        <v>18</v>
      </c>
      <c r="G147" s="7">
        <f>H147+I147+J147+K147+L147+M147+N147+O147+P147</f>
        <v>205000</v>
      </c>
      <c r="H147" s="7">
        <v>205000</v>
      </c>
      <c r="I147" s="7"/>
      <c r="J147" s="14"/>
      <c r="K147" s="14"/>
      <c r="L147" s="14"/>
      <c r="M147" s="7"/>
      <c r="N147" s="14"/>
      <c r="O147" s="14"/>
      <c r="P147" s="14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9" ht="84">
      <c r="A148" s="63"/>
      <c r="B148" s="64"/>
      <c r="C148" s="63"/>
      <c r="D148" s="63"/>
      <c r="E148" s="65"/>
      <c r="F148" s="59" t="s">
        <v>19</v>
      </c>
      <c r="G148" s="7">
        <f>H148+I148+J148+K148+L148+M148+N148+O148+P148</f>
        <v>0</v>
      </c>
      <c r="H148" s="7"/>
      <c r="I148" s="7"/>
      <c r="J148" s="14"/>
      <c r="K148" s="14"/>
      <c r="L148" s="14"/>
      <c r="M148" s="7"/>
      <c r="N148" s="14"/>
      <c r="O148" s="14"/>
      <c r="P148" s="14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9" ht="38.25" customHeight="1">
      <c r="A149" s="56"/>
      <c r="B149" s="57" t="s">
        <v>45</v>
      </c>
      <c r="C149" s="56">
        <v>2014</v>
      </c>
      <c r="D149" s="56">
        <v>2022</v>
      </c>
      <c r="E149" s="58" t="s">
        <v>16</v>
      </c>
      <c r="F149" s="59" t="s">
        <v>17</v>
      </c>
      <c r="G149" s="7">
        <f>H149+I149+J149+K149+L149+M149+N149+O149+P149</f>
        <v>348480</v>
      </c>
      <c r="H149" s="7">
        <f>H150+H151</f>
        <v>269680</v>
      </c>
      <c r="I149" s="7">
        <f t="shared" ref="I149:M149" si="147">I150+I151</f>
        <v>78800</v>
      </c>
      <c r="J149" s="14">
        <f t="shared" si="147"/>
        <v>0</v>
      </c>
      <c r="K149" s="14">
        <f t="shared" si="147"/>
        <v>0</v>
      </c>
      <c r="L149" s="14">
        <f t="shared" si="147"/>
        <v>0</v>
      </c>
      <c r="M149" s="7">
        <f t="shared" si="147"/>
        <v>0</v>
      </c>
      <c r="N149" s="14">
        <f t="shared" ref="N149:P149" si="148">N150+N151</f>
        <v>0</v>
      </c>
      <c r="O149" s="14">
        <f t="shared" si="148"/>
        <v>0</v>
      </c>
      <c r="P149" s="14">
        <f t="shared" si="148"/>
        <v>0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8"/>
    </row>
    <row r="150" spans="1:29" ht="144">
      <c r="A150" s="60"/>
      <c r="B150" s="61"/>
      <c r="C150" s="60"/>
      <c r="D150" s="60"/>
      <c r="E150" s="62"/>
      <c r="F150" s="59" t="s">
        <v>18</v>
      </c>
      <c r="G150" s="7">
        <f t="shared" ref="G150:G151" si="149">H150+I150+J150+K150+L150+M150+N150+O150+P150</f>
        <v>348480</v>
      </c>
      <c r="H150" s="7">
        <v>269680</v>
      </c>
      <c r="I150" s="7">
        <v>78800</v>
      </c>
      <c r="J150" s="14"/>
      <c r="K150" s="14"/>
      <c r="L150" s="14"/>
      <c r="M150" s="7"/>
      <c r="N150" s="14"/>
      <c r="O150" s="14"/>
      <c r="P150" s="14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9" ht="84">
      <c r="A151" s="63"/>
      <c r="B151" s="64"/>
      <c r="C151" s="63"/>
      <c r="D151" s="63"/>
      <c r="E151" s="65"/>
      <c r="F151" s="59" t="s">
        <v>19</v>
      </c>
      <c r="G151" s="7">
        <f t="shared" si="149"/>
        <v>0</v>
      </c>
      <c r="H151" s="7"/>
      <c r="I151" s="7"/>
      <c r="J151" s="14"/>
      <c r="K151" s="14"/>
      <c r="L151" s="14"/>
      <c r="M151" s="7"/>
      <c r="N151" s="14"/>
      <c r="O151" s="14"/>
      <c r="P151" s="14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9" ht="38.25" customHeight="1">
      <c r="A152" s="56"/>
      <c r="B152" s="57" t="s">
        <v>47</v>
      </c>
      <c r="C152" s="56">
        <v>2014</v>
      </c>
      <c r="D152" s="56">
        <v>2022</v>
      </c>
      <c r="E152" s="58" t="s">
        <v>16</v>
      </c>
      <c r="F152" s="59" t="s">
        <v>17</v>
      </c>
      <c r="G152" s="7">
        <f t="shared" ref="G152:G187" si="150">H152+I152+J152+K152+L152+M152</f>
        <v>0</v>
      </c>
      <c r="H152" s="7">
        <f>H153+H154</f>
        <v>0</v>
      </c>
      <c r="I152" s="7">
        <f t="shared" ref="I152:M152" si="151">I153+I154</f>
        <v>0</v>
      </c>
      <c r="J152" s="14">
        <f t="shared" si="151"/>
        <v>0</v>
      </c>
      <c r="K152" s="14">
        <f t="shared" si="151"/>
        <v>0</v>
      </c>
      <c r="L152" s="14">
        <f t="shared" si="151"/>
        <v>0</v>
      </c>
      <c r="M152" s="7">
        <f t="shared" si="151"/>
        <v>0</v>
      </c>
      <c r="N152" s="14">
        <f t="shared" ref="N152:P152" si="152">N153+N154</f>
        <v>0</v>
      </c>
      <c r="O152" s="14">
        <f t="shared" si="152"/>
        <v>0</v>
      </c>
      <c r="P152" s="14">
        <f t="shared" si="152"/>
        <v>0</v>
      </c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9" ht="144">
      <c r="A153" s="60"/>
      <c r="B153" s="61"/>
      <c r="C153" s="60"/>
      <c r="D153" s="60"/>
      <c r="E153" s="62"/>
      <c r="F153" s="59" t="s">
        <v>18</v>
      </c>
      <c r="G153" s="7">
        <f t="shared" si="150"/>
        <v>0</v>
      </c>
      <c r="H153" s="7"/>
      <c r="I153" s="7"/>
      <c r="J153" s="14"/>
      <c r="K153" s="14"/>
      <c r="L153" s="14"/>
      <c r="M153" s="7"/>
      <c r="N153" s="14"/>
      <c r="O153" s="14"/>
      <c r="P153" s="14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9" ht="84">
      <c r="A154" s="63"/>
      <c r="B154" s="64"/>
      <c r="C154" s="63"/>
      <c r="D154" s="63"/>
      <c r="E154" s="65"/>
      <c r="F154" s="59" t="s">
        <v>19</v>
      </c>
      <c r="G154" s="7">
        <f t="shared" si="150"/>
        <v>0</v>
      </c>
      <c r="H154" s="7"/>
      <c r="I154" s="7"/>
      <c r="J154" s="14"/>
      <c r="K154" s="14"/>
      <c r="L154" s="14"/>
      <c r="M154" s="7"/>
      <c r="N154" s="14"/>
      <c r="O154" s="14"/>
      <c r="P154" s="14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9" ht="2.25" hidden="1" customHeight="1">
      <c r="A155" s="56"/>
      <c r="B155" s="57" t="s">
        <v>48</v>
      </c>
      <c r="C155" s="56">
        <v>2014</v>
      </c>
      <c r="D155" s="56">
        <v>2019</v>
      </c>
      <c r="E155" s="58" t="s">
        <v>16</v>
      </c>
      <c r="F155" s="59" t="s">
        <v>17</v>
      </c>
      <c r="G155" s="7">
        <f t="shared" si="150"/>
        <v>0</v>
      </c>
      <c r="H155" s="7">
        <f>H156+H157</f>
        <v>0</v>
      </c>
      <c r="I155" s="7">
        <f t="shared" ref="I155:M155" si="153">I156+I157</f>
        <v>0</v>
      </c>
      <c r="J155" s="14">
        <f t="shared" si="153"/>
        <v>0</v>
      </c>
      <c r="K155" s="14">
        <f t="shared" si="153"/>
        <v>0</v>
      </c>
      <c r="L155" s="14">
        <f t="shared" si="153"/>
        <v>0</v>
      </c>
      <c r="M155" s="7">
        <f t="shared" si="153"/>
        <v>0</v>
      </c>
      <c r="N155" s="14">
        <f t="shared" ref="N155:P155" si="154">N156+N157</f>
        <v>0</v>
      </c>
      <c r="O155" s="14">
        <f t="shared" si="154"/>
        <v>0</v>
      </c>
      <c r="P155" s="14">
        <f t="shared" si="154"/>
        <v>0</v>
      </c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9" ht="114.75" hidden="1" customHeight="1">
      <c r="A156" s="60"/>
      <c r="B156" s="61"/>
      <c r="C156" s="60"/>
      <c r="D156" s="60"/>
      <c r="E156" s="62"/>
      <c r="F156" s="59" t="s">
        <v>18</v>
      </c>
      <c r="G156" s="7">
        <f t="shared" si="150"/>
        <v>0</v>
      </c>
      <c r="H156" s="7"/>
      <c r="I156" s="7"/>
      <c r="J156" s="14"/>
      <c r="K156" s="14"/>
      <c r="L156" s="14"/>
      <c r="M156" s="7"/>
      <c r="N156" s="14"/>
      <c r="O156" s="14"/>
      <c r="P156" s="14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9" ht="63.75" hidden="1" customHeight="1">
      <c r="A157" s="63"/>
      <c r="B157" s="64"/>
      <c r="C157" s="63"/>
      <c r="D157" s="63"/>
      <c r="E157" s="65"/>
      <c r="F157" s="59" t="s">
        <v>19</v>
      </c>
      <c r="G157" s="7">
        <f t="shared" si="150"/>
        <v>0</v>
      </c>
      <c r="H157" s="7"/>
      <c r="I157" s="7"/>
      <c r="J157" s="14"/>
      <c r="K157" s="14"/>
      <c r="L157" s="14"/>
      <c r="M157" s="7"/>
      <c r="N157" s="14"/>
      <c r="O157" s="14"/>
      <c r="P157" s="14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9" ht="38.25" customHeight="1">
      <c r="A158" s="56"/>
      <c r="B158" s="57" t="s">
        <v>67</v>
      </c>
      <c r="C158" s="56">
        <v>2014</v>
      </c>
      <c r="D158" s="56">
        <v>2022</v>
      </c>
      <c r="E158" s="58" t="s">
        <v>16</v>
      </c>
      <c r="F158" s="59" t="s">
        <v>17</v>
      </c>
      <c r="G158" s="7">
        <f t="shared" si="150"/>
        <v>356668</v>
      </c>
      <c r="H158" s="7">
        <f>H159+H160</f>
        <v>157968</v>
      </c>
      <c r="I158" s="7">
        <f t="shared" ref="I158:M158" si="155">I159+I160</f>
        <v>198700</v>
      </c>
      <c r="J158" s="14">
        <f t="shared" si="155"/>
        <v>0</v>
      </c>
      <c r="K158" s="14">
        <f t="shared" si="155"/>
        <v>0</v>
      </c>
      <c r="L158" s="14">
        <f t="shared" si="155"/>
        <v>0</v>
      </c>
      <c r="M158" s="7">
        <f t="shared" si="155"/>
        <v>0</v>
      </c>
      <c r="N158" s="14">
        <f t="shared" ref="N158:P158" si="156">N159+N160</f>
        <v>0</v>
      </c>
      <c r="O158" s="14">
        <f t="shared" si="156"/>
        <v>0</v>
      </c>
      <c r="P158" s="14">
        <f t="shared" si="156"/>
        <v>0</v>
      </c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9" ht="144">
      <c r="A159" s="60"/>
      <c r="B159" s="61"/>
      <c r="C159" s="60"/>
      <c r="D159" s="60"/>
      <c r="E159" s="62"/>
      <c r="F159" s="59" t="s">
        <v>18</v>
      </c>
      <c r="G159" s="7">
        <f t="shared" si="150"/>
        <v>356668</v>
      </c>
      <c r="H159" s="7">
        <v>157968</v>
      </c>
      <c r="I159" s="7">
        <v>198700</v>
      </c>
      <c r="J159" s="14"/>
      <c r="K159" s="14"/>
      <c r="L159" s="14"/>
      <c r="M159" s="7"/>
      <c r="N159" s="14"/>
      <c r="O159" s="14"/>
      <c r="P159" s="14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9" ht="84">
      <c r="A160" s="63"/>
      <c r="B160" s="64"/>
      <c r="C160" s="63"/>
      <c r="D160" s="63"/>
      <c r="E160" s="65"/>
      <c r="F160" s="59" t="s">
        <v>19</v>
      </c>
      <c r="G160" s="7">
        <f t="shared" si="150"/>
        <v>0</v>
      </c>
      <c r="H160" s="7"/>
      <c r="I160" s="7"/>
      <c r="J160" s="14"/>
      <c r="K160" s="14"/>
      <c r="L160" s="14"/>
      <c r="M160" s="7"/>
      <c r="N160" s="14"/>
      <c r="O160" s="14"/>
      <c r="P160" s="14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38.25" customHeight="1">
      <c r="A161" s="56"/>
      <c r="B161" s="57" t="s">
        <v>49</v>
      </c>
      <c r="C161" s="56">
        <v>2014</v>
      </c>
      <c r="D161" s="56">
        <v>2022</v>
      </c>
      <c r="E161" s="58" t="s">
        <v>16</v>
      </c>
      <c r="F161" s="59" t="s">
        <v>17</v>
      </c>
      <c r="G161" s="7">
        <f>H161+I161+J161+K161+L161+M161+N161</f>
        <v>3170366.65</v>
      </c>
      <c r="H161" s="7">
        <f>H162+H163</f>
        <v>3170366.65</v>
      </c>
      <c r="I161" s="7">
        <f t="shared" ref="I161:M161" si="157">I162+I163</f>
        <v>0</v>
      </c>
      <c r="J161" s="14">
        <f t="shared" si="157"/>
        <v>0</v>
      </c>
      <c r="K161" s="14">
        <f t="shared" si="157"/>
        <v>0</v>
      </c>
      <c r="L161" s="14">
        <f t="shared" si="157"/>
        <v>0</v>
      </c>
      <c r="M161" s="7">
        <f t="shared" si="157"/>
        <v>0</v>
      </c>
      <c r="N161" s="14">
        <f t="shared" ref="N161:P161" si="158">N162+N163</f>
        <v>0</v>
      </c>
      <c r="O161" s="14">
        <f t="shared" si="158"/>
        <v>0</v>
      </c>
      <c r="P161" s="14">
        <f t="shared" si="158"/>
        <v>0</v>
      </c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44">
      <c r="A162" s="60"/>
      <c r="B162" s="61"/>
      <c r="C162" s="60"/>
      <c r="D162" s="60"/>
      <c r="E162" s="62"/>
      <c r="F162" s="59" t="s">
        <v>18</v>
      </c>
      <c r="G162" s="7">
        <f>H162+I162+J162+K162+L162+M162+N162+O162+P162</f>
        <v>126814.65</v>
      </c>
      <c r="H162" s="7">
        <v>126814.65</v>
      </c>
      <c r="I162" s="7"/>
      <c r="J162" s="14"/>
      <c r="K162" s="14"/>
      <c r="L162" s="14"/>
      <c r="M162" s="7"/>
      <c r="N162" s="14"/>
      <c r="O162" s="14"/>
      <c r="P162" s="14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84">
      <c r="A163" s="63"/>
      <c r="B163" s="64"/>
      <c r="C163" s="63"/>
      <c r="D163" s="63"/>
      <c r="E163" s="65"/>
      <c r="F163" s="59" t="s">
        <v>19</v>
      </c>
      <c r="G163" s="7">
        <f t="shared" si="150"/>
        <v>3043552</v>
      </c>
      <c r="H163" s="7">
        <v>3043552</v>
      </c>
      <c r="I163" s="7"/>
      <c r="J163" s="14"/>
      <c r="K163" s="14"/>
      <c r="L163" s="14"/>
      <c r="M163" s="7"/>
      <c r="N163" s="14"/>
      <c r="O163" s="14"/>
      <c r="P163" s="14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38.25" customHeight="1">
      <c r="A164" s="56"/>
      <c r="B164" s="57" t="s">
        <v>50</v>
      </c>
      <c r="C164" s="56">
        <v>2014</v>
      </c>
      <c r="D164" s="56">
        <v>2022</v>
      </c>
      <c r="E164" s="58" t="s">
        <v>16</v>
      </c>
      <c r="F164" s="59" t="s">
        <v>17</v>
      </c>
      <c r="G164" s="7">
        <f t="shared" si="150"/>
        <v>2138558.4</v>
      </c>
      <c r="H164" s="7">
        <f>H165+H166</f>
        <v>0</v>
      </c>
      <c r="I164" s="7">
        <f t="shared" ref="I164:M164" si="159">I165+I166</f>
        <v>2138558.4</v>
      </c>
      <c r="J164" s="14">
        <f t="shared" si="159"/>
        <v>0</v>
      </c>
      <c r="K164" s="14">
        <f t="shared" si="159"/>
        <v>0</v>
      </c>
      <c r="L164" s="14">
        <f t="shared" si="159"/>
        <v>0</v>
      </c>
      <c r="M164" s="7">
        <f t="shared" si="159"/>
        <v>0</v>
      </c>
      <c r="N164" s="14">
        <f t="shared" ref="N164:P164" si="160">N165+N166</f>
        <v>0</v>
      </c>
      <c r="O164" s="14">
        <f t="shared" si="160"/>
        <v>0</v>
      </c>
      <c r="P164" s="14">
        <f t="shared" si="160"/>
        <v>0</v>
      </c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44">
      <c r="A165" s="60"/>
      <c r="B165" s="61"/>
      <c r="C165" s="60"/>
      <c r="D165" s="60"/>
      <c r="E165" s="62"/>
      <c r="F165" s="59" t="s">
        <v>18</v>
      </c>
      <c r="G165" s="7">
        <f t="shared" si="150"/>
        <v>85542.34</v>
      </c>
      <c r="H165" s="7"/>
      <c r="I165" s="7">
        <v>85542.34</v>
      </c>
      <c r="J165" s="14"/>
      <c r="K165" s="14"/>
      <c r="L165" s="14"/>
      <c r="M165" s="7"/>
      <c r="N165" s="14"/>
      <c r="O165" s="14"/>
      <c r="P165" s="14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84">
      <c r="A166" s="63"/>
      <c r="B166" s="64"/>
      <c r="C166" s="63"/>
      <c r="D166" s="63"/>
      <c r="E166" s="65"/>
      <c r="F166" s="59" t="s">
        <v>19</v>
      </c>
      <c r="G166" s="7">
        <f t="shared" si="150"/>
        <v>2053016.06</v>
      </c>
      <c r="H166" s="7"/>
      <c r="I166" s="7">
        <v>2053016.06</v>
      </c>
      <c r="J166" s="14"/>
      <c r="K166" s="14"/>
      <c r="L166" s="14"/>
      <c r="M166" s="7"/>
      <c r="N166" s="14"/>
      <c r="O166" s="14"/>
      <c r="P166" s="14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38.25" customHeight="1">
      <c r="A167" s="56"/>
      <c r="B167" s="57" t="s">
        <v>62</v>
      </c>
      <c r="C167" s="56">
        <v>2014</v>
      </c>
      <c r="D167" s="56">
        <v>2022</v>
      </c>
      <c r="E167" s="58" t="s">
        <v>16</v>
      </c>
      <c r="F167" s="59" t="s">
        <v>17</v>
      </c>
      <c r="G167" s="7">
        <f t="shared" si="150"/>
        <v>76310.600000000006</v>
      </c>
      <c r="H167" s="7">
        <f>H168+H169</f>
        <v>0</v>
      </c>
      <c r="I167" s="7">
        <f t="shared" ref="I167:M167" si="161">I168+I169</f>
        <v>0</v>
      </c>
      <c r="J167" s="14">
        <f t="shared" si="161"/>
        <v>76310.600000000006</v>
      </c>
      <c r="K167" s="14">
        <f t="shared" si="161"/>
        <v>0</v>
      </c>
      <c r="L167" s="14">
        <f t="shared" si="161"/>
        <v>0</v>
      </c>
      <c r="M167" s="7">
        <f t="shared" si="161"/>
        <v>0</v>
      </c>
      <c r="N167" s="14">
        <f t="shared" ref="N167:P167" si="162">N168+N169</f>
        <v>0</v>
      </c>
      <c r="O167" s="14">
        <f t="shared" si="162"/>
        <v>0</v>
      </c>
      <c r="P167" s="14">
        <f t="shared" si="162"/>
        <v>0</v>
      </c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44">
      <c r="A168" s="60"/>
      <c r="B168" s="61"/>
      <c r="C168" s="60"/>
      <c r="D168" s="60"/>
      <c r="E168" s="62"/>
      <c r="F168" s="59" t="s">
        <v>18</v>
      </c>
      <c r="G168" s="7">
        <f t="shared" si="150"/>
        <v>76310.600000000006</v>
      </c>
      <c r="H168" s="7"/>
      <c r="I168" s="7"/>
      <c r="J168" s="14">
        <v>76310.600000000006</v>
      </c>
      <c r="K168" s="14"/>
      <c r="L168" s="14"/>
      <c r="M168" s="7"/>
      <c r="N168" s="14"/>
      <c r="O168" s="14"/>
      <c r="P168" s="14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84">
      <c r="A169" s="63"/>
      <c r="B169" s="64"/>
      <c r="C169" s="63"/>
      <c r="D169" s="63"/>
      <c r="E169" s="65"/>
      <c r="F169" s="59" t="s">
        <v>19</v>
      </c>
      <c r="G169" s="7">
        <f t="shared" si="150"/>
        <v>0</v>
      </c>
      <c r="H169" s="7"/>
      <c r="I169" s="7"/>
      <c r="J169" s="14"/>
      <c r="K169" s="14"/>
      <c r="L169" s="14"/>
      <c r="M169" s="7"/>
      <c r="N169" s="14"/>
      <c r="O169" s="14"/>
      <c r="P169" s="14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38.25" customHeight="1">
      <c r="A170" s="56"/>
      <c r="B170" s="57" t="s">
        <v>51</v>
      </c>
      <c r="C170" s="56">
        <v>2014</v>
      </c>
      <c r="D170" s="56">
        <v>2022</v>
      </c>
      <c r="E170" s="58" t="s">
        <v>16</v>
      </c>
      <c r="F170" s="59" t="s">
        <v>17</v>
      </c>
      <c r="G170" s="7">
        <f t="shared" si="150"/>
        <v>0</v>
      </c>
      <c r="H170" s="7">
        <f>H171+H172</f>
        <v>0</v>
      </c>
      <c r="I170" s="7">
        <f t="shared" ref="I170:M170" si="163">I171+I172</f>
        <v>0</v>
      </c>
      <c r="J170" s="14">
        <f t="shared" si="163"/>
        <v>0</v>
      </c>
      <c r="K170" s="14">
        <f t="shared" si="163"/>
        <v>0</v>
      </c>
      <c r="L170" s="14">
        <f t="shared" si="163"/>
        <v>0</v>
      </c>
      <c r="M170" s="7">
        <f t="shared" si="163"/>
        <v>0</v>
      </c>
      <c r="N170" s="14">
        <f t="shared" ref="N170:P170" si="164">N171+N172</f>
        <v>0</v>
      </c>
      <c r="O170" s="14">
        <f t="shared" si="164"/>
        <v>0</v>
      </c>
      <c r="P170" s="14">
        <f t="shared" si="164"/>
        <v>0</v>
      </c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44">
      <c r="A171" s="60"/>
      <c r="B171" s="61"/>
      <c r="C171" s="60"/>
      <c r="D171" s="60"/>
      <c r="E171" s="62"/>
      <c r="F171" s="59" t="s">
        <v>18</v>
      </c>
      <c r="G171" s="7">
        <f t="shared" si="150"/>
        <v>0</v>
      </c>
      <c r="H171" s="7"/>
      <c r="I171" s="7"/>
      <c r="J171" s="14"/>
      <c r="K171" s="14"/>
      <c r="L171" s="14"/>
      <c r="M171" s="7"/>
      <c r="N171" s="14"/>
      <c r="O171" s="14"/>
      <c r="P171" s="14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84">
      <c r="A172" s="63"/>
      <c r="B172" s="64"/>
      <c r="C172" s="63"/>
      <c r="D172" s="63"/>
      <c r="E172" s="65"/>
      <c r="F172" s="59" t="s">
        <v>19</v>
      </c>
      <c r="G172" s="7">
        <f t="shared" si="150"/>
        <v>0</v>
      </c>
      <c r="H172" s="7"/>
      <c r="I172" s="7"/>
      <c r="J172" s="14"/>
      <c r="K172" s="14"/>
      <c r="L172" s="14"/>
      <c r="M172" s="7"/>
      <c r="N172" s="14"/>
      <c r="O172" s="14"/>
      <c r="P172" s="14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38.25" customHeight="1">
      <c r="A173" s="56"/>
      <c r="B173" s="57" t="s">
        <v>52</v>
      </c>
      <c r="C173" s="56">
        <v>2014</v>
      </c>
      <c r="D173" s="56">
        <v>2022</v>
      </c>
      <c r="E173" s="58" t="s">
        <v>16</v>
      </c>
      <c r="F173" s="59" t="s">
        <v>17</v>
      </c>
      <c r="G173" s="7">
        <f t="shared" si="150"/>
        <v>0</v>
      </c>
      <c r="H173" s="7">
        <f>H174+H175</f>
        <v>0</v>
      </c>
      <c r="I173" s="7">
        <f t="shared" ref="I173:M173" si="165">I174+I175</f>
        <v>0</v>
      </c>
      <c r="J173" s="14">
        <f t="shared" si="165"/>
        <v>0</v>
      </c>
      <c r="K173" s="14">
        <f t="shared" si="165"/>
        <v>0</v>
      </c>
      <c r="L173" s="14">
        <f t="shared" si="165"/>
        <v>0</v>
      </c>
      <c r="M173" s="7">
        <f t="shared" si="165"/>
        <v>0</v>
      </c>
      <c r="N173" s="14">
        <f t="shared" ref="N173:P173" si="166">N174+N175</f>
        <v>0</v>
      </c>
      <c r="O173" s="14">
        <f t="shared" si="166"/>
        <v>0</v>
      </c>
      <c r="P173" s="14">
        <f t="shared" si="166"/>
        <v>0</v>
      </c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44">
      <c r="A174" s="60"/>
      <c r="B174" s="61"/>
      <c r="C174" s="60"/>
      <c r="D174" s="60"/>
      <c r="E174" s="62"/>
      <c r="F174" s="59" t="s">
        <v>18</v>
      </c>
      <c r="G174" s="7">
        <f t="shared" si="150"/>
        <v>0</v>
      </c>
      <c r="H174" s="7"/>
      <c r="I174" s="7"/>
      <c r="J174" s="14"/>
      <c r="K174" s="14"/>
      <c r="L174" s="14"/>
      <c r="M174" s="7"/>
      <c r="N174" s="14"/>
      <c r="O174" s="14"/>
      <c r="P174" s="14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84">
      <c r="A175" s="63"/>
      <c r="B175" s="64"/>
      <c r="C175" s="63"/>
      <c r="D175" s="63"/>
      <c r="E175" s="65"/>
      <c r="F175" s="59" t="s">
        <v>19</v>
      </c>
      <c r="G175" s="7">
        <f t="shared" si="150"/>
        <v>0</v>
      </c>
      <c r="H175" s="7"/>
      <c r="I175" s="7"/>
      <c r="J175" s="14"/>
      <c r="K175" s="14"/>
      <c r="L175" s="14"/>
      <c r="M175" s="7"/>
      <c r="N175" s="14"/>
      <c r="O175" s="14"/>
      <c r="P175" s="14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38.25" customHeight="1">
      <c r="A176" s="56"/>
      <c r="B176" s="58" t="s">
        <v>53</v>
      </c>
      <c r="C176" s="56">
        <v>2014</v>
      </c>
      <c r="D176" s="56">
        <v>2022</v>
      </c>
      <c r="E176" s="58" t="s">
        <v>16</v>
      </c>
      <c r="F176" s="59" t="s">
        <v>17</v>
      </c>
      <c r="G176" s="7">
        <f t="shared" si="150"/>
        <v>0</v>
      </c>
      <c r="H176" s="7">
        <f>H177+H178</f>
        <v>0</v>
      </c>
      <c r="I176" s="7">
        <f t="shared" ref="I176:M176" si="167">I177+I178</f>
        <v>0</v>
      </c>
      <c r="J176" s="14">
        <f t="shared" si="167"/>
        <v>0</v>
      </c>
      <c r="K176" s="14">
        <f t="shared" si="167"/>
        <v>0</v>
      </c>
      <c r="L176" s="14">
        <f t="shared" si="167"/>
        <v>0</v>
      </c>
      <c r="M176" s="7">
        <f t="shared" si="167"/>
        <v>0</v>
      </c>
      <c r="N176" s="14">
        <f t="shared" ref="N176:P176" si="168">N177+N178</f>
        <v>0</v>
      </c>
      <c r="O176" s="14">
        <f t="shared" si="168"/>
        <v>0</v>
      </c>
      <c r="P176" s="14">
        <f t="shared" si="168"/>
        <v>0</v>
      </c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9" ht="144">
      <c r="A177" s="60"/>
      <c r="B177" s="62"/>
      <c r="C177" s="60"/>
      <c r="D177" s="60"/>
      <c r="E177" s="62"/>
      <c r="F177" s="59" t="s">
        <v>18</v>
      </c>
      <c r="G177" s="7">
        <f t="shared" si="150"/>
        <v>0</v>
      </c>
      <c r="H177" s="7"/>
      <c r="I177" s="7"/>
      <c r="J177" s="14"/>
      <c r="K177" s="14"/>
      <c r="L177" s="14"/>
      <c r="M177" s="7"/>
      <c r="N177" s="14"/>
      <c r="O177" s="14"/>
      <c r="P177" s="14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9" ht="84">
      <c r="A178" s="63"/>
      <c r="B178" s="65"/>
      <c r="C178" s="63"/>
      <c r="D178" s="63"/>
      <c r="E178" s="65"/>
      <c r="F178" s="59" t="s">
        <v>19</v>
      </c>
      <c r="G178" s="7">
        <f t="shared" si="150"/>
        <v>0</v>
      </c>
      <c r="H178" s="7"/>
      <c r="I178" s="7"/>
      <c r="J178" s="14"/>
      <c r="K178" s="14"/>
      <c r="L178" s="14"/>
      <c r="M178" s="7"/>
      <c r="N178" s="14"/>
      <c r="O178" s="14"/>
      <c r="P178" s="14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9" ht="38.25" customHeight="1">
      <c r="A179" s="56"/>
      <c r="B179" s="57" t="s">
        <v>54</v>
      </c>
      <c r="C179" s="56">
        <v>2014</v>
      </c>
      <c r="D179" s="56">
        <v>2022</v>
      </c>
      <c r="E179" s="58" t="s">
        <v>16</v>
      </c>
      <c r="F179" s="59" t="s">
        <v>17</v>
      </c>
      <c r="G179" s="7">
        <f t="shared" si="150"/>
        <v>0</v>
      </c>
      <c r="H179" s="7">
        <f>H180+H181</f>
        <v>0</v>
      </c>
      <c r="I179" s="7">
        <f t="shared" ref="I179:M179" si="169">I180+I181</f>
        <v>0</v>
      </c>
      <c r="J179" s="14">
        <f t="shared" si="169"/>
        <v>0</v>
      </c>
      <c r="K179" s="14">
        <f t="shared" si="169"/>
        <v>0</v>
      </c>
      <c r="L179" s="14">
        <f t="shared" si="169"/>
        <v>0</v>
      </c>
      <c r="M179" s="7">
        <f t="shared" si="169"/>
        <v>0</v>
      </c>
      <c r="N179" s="14">
        <f t="shared" ref="N179:P179" si="170">N180+N181</f>
        <v>0</v>
      </c>
      <c r="O179" s="14">
        <f t="shared" si="170"/>
        <v>0</v>
      </c>
      <c r="P179" s="14">
        <f t="shared" si="170"/>
        <v>0</v>
      </c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9" ht="15" customHeight="1">
      <c r="A180" s="60"/>
      <c r="B180" s="61"/>
      <c r="C180" s="60"/>
      <c r="D180" s="60"/>
      <c r="E180" s="62"/>
      <c r="F180" s="59" t="s">
        <v>18</v>
      </c>
      <c r="G180" s="7">
        <f t="shared" si="150"/>
        <v>0</v>
      </c>
      <c r="H180" s="7"/>
      <c r="I180" s="7"/>
      <c r="J180" s="14"/>
      <c r="K180" s="14"/>
      <c r="L180" s="14"/>
      <c r="M180" s="7"/>
      <c r="N180" s="14"/>
      <c r="O180" s="14"/>
      <c r="P180" s="14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9" ht="63.75" hidden="1" customHeight="1">
      <c r="A181" s="63"/>
      <c r="B181" s="64"/>
      <c r="C181" s="63"/>
      <c r="D181" s="63"/>
      <c r="E181" s="65"/>
      <c r="F181" s="59" t="s">
        <v>19</v>
      </c>
      <c r="G181" s="7">
        <f t="shared" si="150"/>
        <v>0</v>
      </c>
      <c r="H181" s="7"/>
      <c r="I181" s="7"/>
      <c r="J181" s="14"/>
      <c r="K181" s="14"/>
      <c r="L181" s="14"/>
      <c r="M181" s="7"/>
      <c r="N181" s="14"/>
      <c r="O181" s="14"/>
      <c r="P181" s="14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9" ht="38.25" customHeight="1">
      <c r="A182" s="66"/>
      <c r="B182" s="57" t="s">
        <v>55</v>
      </c>
      <c r="C182" s="56">
        <v>2014</v>
      </c>
      <c r="D182" s="56">
        <v>2022</v>
      </c>
      <c r="E182" s="58" t="s">
        <v>16</v>
      </c>
      <c r="F182" s="59" t="s">
        <v>17</v>
      </c>
      <c r="G182" s="7">
        <f t="shared" si="150"/>
        <v>0</v>
      </c>
      <c r="H182" s="7">
        <f>H183+H184</f>
        <v>0</v>
      </c>
      <c r="I182" s="7">
        <f t="shared" ref="I182:M182" si="171">I183+I184</f>
        <v>0</v>
      </c>
      <c r="J182" s="14">
        <f t="shared" si="171"/>
        <v>0</v>
      </c>
      <c r="K182" s="14">
        <f t="shared" si="171"/>
        <v>0</v>
      </c>
      <c r="L182" s="14">
        <f t="shared" si="171"/>
        <v>0</v>
      </c>
      <c r="M182" s="7">
        <f t="shared" si="171"/>
        <v>0</v>
      </c>
      <c r="N182" s="14">
        <f t="shared" ref="N182:P182" si="172">N183+N184</f>
        <v>0</v>
      </c>
      <c r="O182" s="14">
        <f t="shared" si="172"/>
        <v>0</v>
      </c>
      <c r="P182" s="14">
        <f t="shared" si="172"/>
        <v>0</v>
      </c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9" ht="40.5" customHeight="1">
      <c r="A183" s="70"/>
      <c r="B183" s="61"/>
      <c r="C183" s="60"/>
      <c r="D183" s="60"/>
      <c r="E183" s="62"/>
      <c r="F183" s="59" t="s">
        <v>18</v>
      </c>
      <c r="G183" s="7">
        <f t="shared" si="150"/>
        <v>0</v>
      </c>
      <c r="H183" s="7"/>
      <c r="I183" s="7"/>
      <c r="J183" s="14"/>
      <c r="K183" s="14"/>
      <c r="L183" s="14"/>
      <c r="M183" s="7"/>
      <c r="N183" s="14"/>
      <c r="O183" s="14"/>
      <c r="P183" s="14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9" ht="35.25" customHeight="1">
      <c r="A184" s="73"/>
      <c r="B184" s="64"/>
      <c r="C184" s="63"/>
      <c r="D184" s="63"/>
      <c r="E184" s="65"/>
      <c r="F184" s="59" t="s">
        <v>19</v>
      </c>
      <c r="G184" s="7">
        <f t="shared" si="150"/>
        <v>0</v>
      </c>
      <c r="H184" s="7"/>
      <c r="I184" s="7"/>
      <c r="J184" s="14"/>
      <c r="K184" s="14"/>
      <c r="L184" s="14"/>
      <c r="M184" s="7"/>
      <c r="N184" s="14"/>
      <c r="O184" s="14"/>
      <c r="P184" s="14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9" ht="38.25" customHeight="1">
      <c r="A185" s="66"/>
      <c r="B185" s="57" t="s">
        <v>56</v>
      </c>
      <c r="C185" s="56">
        <v>2014</v>
      </c>
      <c r="D185" s="56">
        <v>2022</v>
      </c>
      <c r="E185" s="58" t="s">
        <v>16</v>
      </c>
      <c r="F185" s="59" t="s">
        <v>17</v>
      </c>
      <c r="G185" s="7">
        <f t="shared" si="150"/>
        <v>0</v>
      </c>
      <c r="H185" s="7">
        <f>H186+H187</f>
        <v>0</v>
      </c>
      <c r="I185" s="7">
        <f t="shared" ref="I185:M185" si="173">I186+I187</f>
        <v>0</v>
      </c>
      <c r="J185" s="14">
        <f t="shared" si="173"/>
        <v>0</v>
      </c>
      <c r="K185" s="14">
        <f t="shared" si="173"/>
        <v>0</v>
      </c>
      <c r="L185" s="14">
        <f t="shared" si="173"/>
        <v>0</v>
      </c>
      <c r="M185" s="7">
        <f t="shared" si="173"/>
        <v>0</v>
      </c>
      <c r="N185" s="14">
        <f t="shared" ref="N185:P185" si="174">N186+N187</f>
        <v>0</v>
      </c>
      <c r="O185" s="14">
        <f t="shared" si="174"/>
        <v>0</v>
      </c>
      <c r="P185" s="14">
        <f t="shared" si="174"/>
        <v>0</v>
      </c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9" ht="17.25" customHeight="1">
      <c r="A186" s="70"/>
      <c r="B186" s="61"/>
      <c r="C186" s="60"/>
      <c r="D186" s="60"/>
      <c r="E186" s="62"/>
      <c r="F186" s="59" t="s">
        <v>18</v>
      </c>
      <c r="G186" s="7">
        <f t="shared" si="150"/>
        <v>0</v>
      </c>
      <c r="H186" s="7"/>
      <c r="I186" s="7"/>
      <c r="J186" s="14"/>
      <c r="K186" s="14"/>
      <c r="L186" s="14"/>
      <c r="M186" s="7"/>
      <c r="N186" s="14"/>
      <c r="O186" s="14"/>
      <c r="P186" s="14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9" ht="63.75" hidden="1" customHeight="1">
      <c r="A187" s="73"/>
      <c r="B187" s="64"/>
      <c r="C187" s="63"/>
      <c r="D187" s="63"/>
      <c r="E187" s="65"/>
      <c r="F187" s="59" t="s">
        <v>19</v>
      </c>
      <c r="G187" s="7">
        <f t="shared" si="150"/>
        <v>0</v>
      </c>
      <c r="H187" s="7"/>
      <c r="I187" s="7"/>
      <c r="J187" s="14"/>
      <c r="K187" s="14"/>
      <c r="L187" s="14"/>
      <c r="M187" s="7"/>
      <c r="N187" s="14"/>
      <c r="O187" s="14"/>
      <c r="P187" s="14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9" ht="38.25" customHeight="1">
      <c r="A188" s="56"/>
      <c r="B188" s="57" t="s">
        <v>128</v>
      </c>
      <c r="C188" s="56">
        <v>2014</v>
      </c>
      <c r="D188" s="56">
        <v>2022</v>
      </c>
      <c r="E188" s="58" t="s">
        <v>16</v>
      </c>
      <c r="F188" s="69" t="s">
        <v>17</v>
      </c>
      <c r="G188" s="7">
        <f>G191</f>
        <v>30678220.020000003</v>
      </c>
      <c r="H188" s="7">
        <f t="shared" ref="H188:M188" si="175">H191</f>
        <v>3002070.06</v>
      </c>
      <c r="I188" s="7">
        <f t="shared" si="175"/>
        <v>3681018.3600000003</v>
      </c>
      <c r="J188" s="14">
        <f t="shared" si="175"/>
        <v>2841286.31</v>
      </c>
      <c r="K188" s="14">
        <f t="shared" si="175"/>
        <v>2645507.4699999997</v>
      </c>
      <c r="L188" s="14">
        <f t="shared" si="175"/>
        <v>4722904.8499999996</v>
      </c>
      <c r="M188" s="7">
        <f t="shared" si="175"/>
        <v>3331436.0300000003</v>
      </c>
      <c r="N188" s="14">
        <f t="shared" ref="N188:P188" si="176">N191</f>
        <v>3202608.9400000004</v>
      </c>
      <c r="O188" s="14">
        <f t="shared" si="176"/>
        <v>3625694</v>
      </c>
      <c r="P188" s="14">
        <f t="shared" si="176"/>
        <v>3625694</v>
      </c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8"/>
    </row>
    <row r="189" spans="1:29" ht="144">
      <c r="A189" s="60"/>
      <c r="B189" s="61"/>
      <c r="C189" s="60"/>
      <c r="D189" s="60"/>
      <c r="E189" s="62"/>
      <c r="F189" s="59" t="s">
        <v>18</v>
      </c>
      <c r="G189" s="7">
        <f>G192</f>
        <v>30678220.020000003</v>
      </c>
      <c r="H189" s="7">
        <f t="shared" ref="H189:M189" si="177">H192</f>
        <v>3002070.06</v>
      </c>
      <c r="I189" s="7">
        <f t="shared" si="177"/>
        <v>3681018.3600000003</v>
      </c>
      <c r="J189" s="14">
        <f t="shared" si="177"/>
        <v>2841286.31</v>
      </c>
      <c r="K189" s="14">
        <f t="shared" si="177"/>
        <v>2645507.4699999997</v>
      </c>
      <c r="L189" s="14">
        <f t="shared" si="177"/>
        <v>4722904.8499999996</v>
      </c>
      <c r="M189" s="7">
        <f t="shared" si="177"/>
        <v>3331436.0300000003</v>
      </c>
      <c r="N189" s="14">
        <f t="shared" ref="N189:P189" si="178">N192</f>
        <v>3202608.9400000004</v>
      </c>
      <c r="O189" s="14">
        <f t="shared" si="178"/>
        <v>3625694</v>
      </c>
      <c r="P189" s="14">
        <f t="shared" si="178"/>
        <v>3625694</v>
      </c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9" ht="84">
      <c r="A190" s="63"/>
      <c r="B190" s="64"/>
      <c r="C190" s="63"/>
      <c r="D190" s="63"/>
      <c r="E190" s="65"/>
      <c r="F190" s="59" t="s">
        <v>19</v>
      </c>
      <c r="G190" s="7">
        <f>G193</f>
        <v>0</v>
      </c>
      <c r="H190" s="7">
        <f t="shared" ref="H190:M190" si="179">H193</f>
        <v>0</v>
      </c>
      <c r="I190" s="7">
        <f t="shared" si="179"/>
        <v>0</v>
      </c>
      <c r="J190" s="14">
        <f t="shared" si="179"/>
        <v>0</v>
      </c>
      <c r="K190" s="14">
        <f t="shared" si="179"/>
        <v>0</v>
      </c>
      <c r="L190" s="14">
        <f t="shared" si="179"/>
        <v>0</v>
      </c>
      <c r="M190" s="7">
        <f t="shared" si="179"/>
        <v>0</v>
      </c>
      <c r="N190" s="14">
        <f t="shared" ref="N190:P190" si="180">N193</f>
        <v>0</v>
      </c>
      <c r="O190" s="14">
        <f t="shared" si="180"/>
        <v>0</v>
      </c>
      <c r="P190" s="14">
        <f t="shared" si="180"/>
        <v>0</v>
      </c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9" ht="38.25" customHeight="1">
      <c r="A191" s="56"/>
      <c r="B191" s="57" t="s">
        <v>129</v>
      </c>
      <c r="C191" s="56">
        <v>2014</v>
      </c>
      <c r="D191" s="56">
        <v>2022</v>
      </c>
      <c r="E191" s="58" t="s">
        <v>16</v>
      </c>
      <c r="F191" s="69" t="s">
        <v>17</v>
      </c>
      <c r="G191" s="7">
        <f>G194+G197+G200+G203+G209+G206</f>
        <v>30678220.020000003</v>
      </c>
      <c r="H191" s="7">
        <f t="shared" ref="H191:I193" si="181">H194+H197+H200+H203+H209</f>
        <v>3002070.06</v>
      </c>
      <c r="I191" s="7">
        <f t="shared" si="181"/>
        <v>3681018.3600000003</v>
      </c>
      <c r="J191" s="14">
        <f t="shared" ref="J191:P192" si="182">J194+J197+J200+J203+J209+J206</f>
        <v>2841286.31</v>
      </c>
      <c r="K191" s="14">
        <f t="shared" si="182"/>
        <v>2645507.4699999997</v>
      </c>
      <c r="L191" s="14">
        <f t="shared" si="182"/>
        <v>4722904.8499999996</v>
      </c>
      <c r="M191" s="14">
        <f t="shared" si="182"/>
        <v>3331436.0300000003</v>
      </c>
      <c r="N191" s="14">
        <f t="shared" si="182"/>
        <v>3202608.9400000004</v>
      </c>
      <c r="O191" s="14">
        <f t="shared" si="182"/>
        <v>3625694</v>
      </c>
      <c r="P191" s="14">
        <f t="shared" si="182"/>
        <v>3625694</v>
      </c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9" ht="144">
      <c r="A192" s="60"/>
      <c r="B192" s="61"/>
      <c r="C192" s="60"/>
      <c r="D192" s="60"/>
      <c r="E192" s="62"/>
      <c r="F192" s="59" t="s">
        <v>18</v>
      </c>
      <c r="G192" s="7">
        <f>G195+G198+G201+G204+G210+G207</f>
        <v>30678220.020000003</v>
      </c>
      <c r="H192" s="7">
        <f t="shared" si="181"/>
        <v>3002070.06</v>
      </c>
      <c r="I192" s="7">
        <f t="shared" si="181"/>
        <v>3681018.3600000003</v>
      </c>
      <c r="J192" s="14">
        <f t="shared" si="182"/>
        <v>2841286.31</v>
      </c>
      <c r="K192" s="14">
        <f t="shared" si="182"/>
        <v>2645507.4699999997</v>
      </c>
      <c r="L192" s="14">
        <f t="shared" si="182"/>
        <v>4722904.8499999996</v>
      </c>
      <c r="M192" s="14">
        <f t="shared" si="182"/>
        <v>3331436.0300000003</v>
      </c>
      <c r="N192" s="14">
        <f t="shared" si="182"/>
        <v>3202608.9400000004</v>
      </c>
      <c r="O192" s="14">
        <f t="shared" si="182"/>
        <v>3625694</v>
      </c>
      <c r="P192" s="14">
        <f t="shared" si="182"/>
        <v>3625694</v>
      </c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9" ht="84">
      <c r="A193" s="63"/>
      <c r="B193" s="64"/>
      <c r="C193" s="63"/>
      <c r="D193" s="63"/>
      <c r="E193" s="65"/>
      <c r="F193" s="59" t="s">
        <v>19</v>
      </c>
      <c r="G193" s="7">
        <f>G196+G199+G202+G205+G211</f>
        <v>0</v>
      </c>
      <c r="H193" s="7">
        <f t="shared" si="181"/>
        <v>0</v>
      </c>
      <c r="I193" s="7">
        <f t="shared" si="181"/>
        <v>0</v>
      </c>
      <c r="J193" s="14">
        <f>J196+J199+J202+J205+J211</f>
        <v>0</v>
      </c>
      <c r="K193" s="14">
        <f>K196+K199+K202+K205+K211</f>
        <v>0</v>
      </c>
      <c r="L193" s="14">
        <f>L196+L199+L202+L205</f>
        <v>0</v>
      </c>
      <c r="M193" s="7">
        <f>M196+M199+M202+M205+M211</f>
        <v>0</v>
      </c>
      <c r="N193" s="14">
        <f t="shared" ref="N193:P193" si="183">N196+N199+N202+N205</f>
        <v>0</v>
      </c>
      <c r="O193" s="14">
        <f t="shared" si="183"/>
        <v>0</v>
      </c>
      <c r="P193" s="14">
        <f t="shared" si="183"/>
        <v>0</v>
      </c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9" ht="38.25" customHeight="1">
      <c r="A194" s="56"/>
      <c r="B194" s="57" t="s">
        <v>57</v>
      </c>
      <c r="C194" s="56">
        <v>2014</v>
      </c>
      <c r="D194" s="56">
        <v>2022</v>
      </c>
      <c r="E194" s="58" t="s">
        <v>16</v>
      </c>
      <c r="F194" s="59" t="s">
        <v>17</v>
      </c>
      <c r="G194" s="7">
        <f>H194+I194+J194+K194+L194+M194+N194+O194+P194</f>
        <v>15538554.850000001</v>
      </c>
      <c r="H194" s="7">
        <f>H195+H196</f>
        <v>1528630.1</v>
      </c>
      <c r="I194" s="7">
        <f t="shared" ref="I194:M194" si="184">I195+I196</f>
        <v>1185607.18</v>
      </c>
      <c r="J194" s="14">
        <f t="shared" si="184"/>
        <v>1550145.99</v>
      </c>
      <c r="K194" s="14">
        <f t="shared" si="184"/>
        <v>1413106.02</v>
      </c>
      <c r="L194" s="14">
        <f t="shared" si="184"/>
        <v>1883694</v>
      </c>
      <c r="M194" s="7">
        <f t="shared" si="184"/>
        <v>2053468.32</v>
      </c>
      <c r="N194" s="14">
        <f t="shared" ref="N194:P194" si="185">N195+N196</f>
        <v>2156515.2400000002</v>
      </c>
      <c r="O194" s="14">
        <f t="shared" si="185"/>
        <v>1883694</v>
      </c>
      <c r="P194" s="14">
        <f t="shared" si="185"/>
        <v>1883694</v>
      </c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8"/>
    </row>
    <row r="195" spans="1:29" ht="144">
      <c r="A195" s="60"/>
      <c r="B195" s="61"/>
      <c r="C195" s="60"/>
      <c r="D195" s="60"/>
      <c r="E195" s="62"/>
      <c r="F195" s="59" t="s">
        <v>18</v>
      </c>
      <c r="G195" s="7">
        <f>H195+I195+J195+K195+L195+M195+N195+O195+P195</f>
        <v>15538554.850000001</v>
      </c>
      <c r="H195" s="7">
        <v>1528630.1</v>
      </c>
      <c r="I195" s="7">
        <v>1185607.18</v>
      </c>
      <c r="J195" s="14">
        <v>1550145.99</v>
      </c>
      <c r="K195" s="14">
        <v>1413106.02</v>
      </c>
      <c r="L195" s="14">
        <v>1883694</v>
      </c>
      <c r="M195" s="7">
        <v>2053468.32</v>
      </c>
      <c r="N195" s="14">
        <v>2156515.2400000002</v>
      </c>
      <c r="O195" s="14">
        <v>1883694</v>
      </c>
      <c r="P195" s="14">
        <v>1883694</v>
      </c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9" ht="84">
      <c r="A196" s="63"/>
      <c r="B196" s="64"/>
      <c r="C196" s="63"/>
      <c r="D196" s="63"/>
      <c r="E196" s="65"/>
      <c r="F196" s="59" t="s">
        <v>19</v>
      </c>
      <c r="G196" s="7">
        <f t="shared" ref="G196:G202" si="186">H196+I196+J196+K196+L196+M196</f>
        <v>0</v>
      </c>
      <c r="H196" s="7"/>
      <c r="I196" s="7"/>
      <c r="J196" s="14"/>
      <c r="K196" s="14"/>
      <c r="L196" s="14"/>
      <c r="M196" s="7"/>
      <c r="N196" s="14"/>
      <c r="O196" s="14"/>
      <c r="P196" s="14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9" ht="38.25" customHeight="1">
      <c r="A197" s="56"/>
      <c r="B197" s="57" t="s">
        <v>58</v>
      </c>
      <c r="C197" s="56">
        <v>2014</v>
      </c>
      <c r="D197" s="56">
        <v>2022</v>
      </c>
      <c r="E197" s="58" t="s">
        <v>16</v>
      </c>
      <c r="F197" s="59" t="s">
        <v>17</v>
      </c>
      <c r="G197" s="7">
        <f>H197+I197+J197+K197+L197+M197+N197+O197+P197</f>
        <v>477650</v>
      </c>
      <c r="H197" s="7">
        <f>H198+H199</f>
        <v>20000</v>
      </c>
      <c r="I197" s="7">
        <f t="shared" ref="I197:M197" si="187">I198+I199</f>
        <v>99093</v>
      </c>
      <c r="J197" s="14">
        <f t="shared" si="187"/>
        <v>39093</v>
      </c>
      <c r="K197" s="14">
        <f t="shared" si="187"/>
        <v>43344</v>
      </c>
      <c r="L197" s="14">
        <f t="shared" si="187"/>
        <v>52000</v>
      </c>
      <c r="M197" s="7">
        <f t="shared" si="187"/>
        <v>57200</v>
      </c>
      <c r="N197" s="14">
        <f t="shared" ref="N197:P197" si="188">N198+N199</f>
        <v>62920</v>
      </c>
      <c r="O197" s="14">
        <f t="shared" si="188"/>
        <v>52000</v>
      </c>
      <c r="P197" s="14">
        <f t="shared" si="188"/>
        <v>52000</v>
      </c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8"/>
    </row>
    <row r="198" spans="1:29" ht="144">
      <c r="A198" s="60"/>
      <c r="B198" s="61"/>
      <c r="C198" s="60"/>
      <c r="D198" s="60"/>
      <c r="E198" s="62"/>
      <c r="F198" s="59" t="s">
        <v>18</v>
      </c>
      <c r="G198" s="7">
        <f>H198+I198+J198+K198+L198+M198+N198+O198+P198</f>
        <v>477650</v>
      </c>
      <c r="H198" s="7">
        <v>20000</v>
      </c>
      <c r="I198" s="7">
        <v>99093</v>
      </c>
      <c r="J198" s="14">
        <v>39093</v>
      </c>
      <c r="K198" s="14">
        <v>43344</v>
      </c>
      <c r="L198" s="14">
        <v>52000</v>
      </c>
      <c r="M198" s="7">
        <v>57200</v>
      </c>
      <c r="N198" s="14">
        <v>62920</v>
      </c>
      <c r="O198" s="14">
        <v>52000</v>
      </c>
      <c r="P198" s="14">
        <v>52000</v>
      </c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9" ht="84">
      <c r="A199" s="63"/>
      <c r="B199" s="64"/>
      <c r="C199" s="63"/>
      <c r="D199" s="63"/>
      <c r="E199" s="65"/>
      <c r="F199" s="59" t="s">
        <v>19</v>
      </c>
      <c r="G199" s="7">
        <f t="shared" si="186"/>
        <v>0</v>
      </c>
      <c r="H199" s="7"/>
      <c r="I199" s="7"/>
      <c r="J199" s="14"/>
      <c r="K199" s="14"/>
      <c r="L199" s="14"/>
      <c r="M199" s="7"/>
      <c r="N199" s="14"/>
      <c r="O199" s="14"/>
      <c r="P199" s="14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9" ht="38.25" customHeight="1">
      <c r="A200" s="56"/>
      <c r="B200" s="57" t="s">
        <v>59</v>
      </c>
      <c r="C200" s="56">
        <v>2014</v>
      </c>
      <c r="D200" s="56">
        <v>2022</v>
      </c>
      <c r="E200" s="58" t="s">
        <v>16</v>
      </c>
      <c r="F200" s="59" t="s">
        <v>17</v>
      </c>
      <c r="G200" s="7">
        <f>H200+I200+J200+K200+L200+M200+N200+O200+P200</f>
        <v>306535.27</v>
      </c>
      <c r="H200" s="7">
        <f>H201+H202</f>
        <v>33738.74</v>
      </c>
      <c r="I200" s="7">
        <f t="shared" ref="I200:M200" si="189">I201+I202</f>
        <v>17200</v>
      </c>
      <c r="J200" s="14">
        <f t="shared" si="189"/>
        <v>29200</v>
      </c>
      <c r="K200" s="14">
        <f t="shared" si="189"/>
        <v>13996.53</v>
      </c>
      <c r="L200" s="14">
        <f t="shared" si="189"/>
        <v>40000</v>
      </c>
      <c r="M200" s="7">
        <f t="shared" si="189"/>
        <v>44000</v>
      </c>
      <c r="N200" s="14">
        <f t="shared" ref="N200:P200" si="190">N201+N202</f>
        <v>48400</v>
      </c>
      <c r="O200" s="14">
        <f t="shared" si="190"/>
        <v>40000</v>
      </c>
      <c r="P200" s="14">
        <f t="shared" si="190"/>
        <v>40000</v>
      </c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8"/>
    </row>
    <row r="201" spans="1:29" ht="144">
      <c r="A201" s="60"/>
      <c r="B201" s="61"/>
      <c r="C201" s="60"/>
      <c r="D201" s="60"/>
      <c r="E201" s="62"/>
      <c r="F201" s="59" t="s">
        <v>18</v>
      </c>
      <c r="G201" s="7">
        <f>H201+I201+J201+K201+L201+M201+N201+O201+P201</f>
        <v>306535.27</v>
      </c>
      <c r="H201" s="7">
        <v>33738.74</v>
      </c>
      <c r="I201" s="7">
        <v>17200</v>
      </c>
      <c r="J201" s="14">
        <v>29200</v>
      </c>
      <c r="K201" s="14">
        <v>13996.53</v>
      </c>
      <c r="L201" s="14">
        <v>40000</v>
      </c>
      <c r="M201" s="7">
        <v>44000</v>
      </c>
      <c r="N201" s="14">
        <v>48400</v>
      </c>
      <c r="O201" s="14">
        <v>40000</v>
      </c>
      <c r="P201" s="14">
        <v>40000</v>
      </c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9" ht="84">
      <c r="A202" s="63"/>
      <c r="B202" s="64"/>
      <c r="C202" s="63"/>
      <c r="D202" s="63"/>
      <c r="E202" s="65"/>
      <c r="F202" s="59" t="s">
        <v>19</v>
      </c>
      <c r="G202" s="7">
        <f t="shared" si="186"/>
        <v>0</v>
      </c>
      <c r="H202" s="7"/>
      <c r="I202" s="7"/>
      <c r="J202" s="14"/>
      <c r="K202" s="14"/>
      <c r="L202" s="14"/>
      <c r="M202" s="7"/>
      <c r="N202" s="14"/>
      <c r="O202" s="14"/>
      <c r="P202" s="14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9" ht="38.25" customHeight="1">
      <c r="A203" s="56"/>
      <c r="B203" s="57" t="s">
        <v>60</v>
      </c>
      <c r="C203" s="56">
        <v>2014</v>
      </c>
      <c r="D203" s="56">
        <v>2022</v>
      </c>
      <c r="E203" s="58" t="s">
        <v>16</v>
      </c>
      <c r="F203" s="59" t="s">
        <v>17</v>
      </c>
      <c r="G203" s="7">
        <f>H203+I203+J203+L203+M203+K203+N203+O203+P203</f>
        <v>4304174.8900000006</v>
      </c>
      <c r="H203" s="7">
        <f>H204+H205</f>
        <v>1359601.22</v>
      </c>
      <c r="I203" s="7">
        <f t="shared" ref="I203:M203" si="191">I204+I205</f>
        <v>2379118.1800000002</v>
      </c>
      <c r="J203" s="14">
        <f t="shared" si="191"/>
        <v>318455.49</v>
      </c>
      <c r="K203" s="14">
        <f t="shared" si="191"/>
        <v>0</v>
      </c>
      <c r="L203" s="14">
        <f t="shared" si="191"/>
        <v>49000</v>
      </c>
      <c r="M203" s="7">
        <f t="shared" si="191"/>
        <v>49000</v>
      </c>
      <c r="N203" s="14">
        <f t="shared" ref="N203:P203" si="192">N204+N205</f>
        <v>49000</v>
      </c>
      <c r="O203" s="14">
        <f t="shared" si="192"/>
        <v>50000</v>
      </c>
      <c r="P203" s="14">
        <f t="shared" si="192"/>
        <v>50000</v>
      </c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8"/>
    </row>
    <row r="204" spans="1:29" ht="144">
      <c r="A204" s="60"/>
      <c r="B204" s="61"/>
      <c r="C204" s="60"/>
      <c r="D204" s="60"/>
      <c r="E204" s="62"/>
      <c r="F204" s="59" t="s">
        <v>18</v>
      </c>
      <c r="G204" s="7">
        <f>H204+I204+J204+L204+M204+K204+N204+O204+P204</f>
        <v>4304174.8900000006</v>
      </c>
      <c r="H204" s="7">
        <v>1359601.22</v>
      </c>
      <c r="I204" s="7">
        <v>2379118.1800000002</v>
      </c>
      <c r="J204" s="14">
        <v>318455.49</v>
      </c>
      <c r="K204" s="14">
        <v>0</v>
      </c>
      <c r="L204" s="14">
        <v>49000</v>
      </c>
      <c r="M204" s="7">
        <v>49000</v>
      </c>
      <c r="N204" s="14">
        <v>49000</v>
      </c>
      <c r="O204" s="14">
        <v>50000</v>
      </c>
      <c r="P204" s="14">
        <v>50000</v>
      </c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9" ht="84">
      <c r="A205" s="63"/>
      <c r="B205" s="64"/>
      <c r="C205" s="63"/>
      <c r="D205" s="63"/>
      <c r="E205" s="65"/>
      <c r="F205" s="59" t="s">
        <v>19</v>
      </c>
      <c r="G205" s="7">
        <f>H205+I205+J205+L205+M205</f>
        <v>0</v>
      </c>
      <c r="H205" s="7"/>
      <c r="I205" s="7"/>
      <c r="J205" s="14">
        <v>0</v>
      </c>
      <c r="K205" s="14"/>
      <c r="L205" s="14"/>
      <c r="M205" s="7"/>
      <c r="N205" s="14"/>
      <c r="O205" s="14"/>
      <c r="P205" s="14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9" ht="144">
      <c r="A206" s="76"/>
      <c r="B206" s="80" t="s">
        <v>73</v>
      </c>
      <c r="C206" s="76"/>
      <c r="D206" s="76"/>
      <c r="E206" s="81" t="s">
        <v>16</v>
      </c>
      <c r="F206" s="59" t="s">
        <v>17</v>
      </c>
      <c r="G206" s="7">
        <f>H206+I206+J206+K206+L206+M206+N206+O206+P206</f>
        <v>9991205.0099999998</v>
      </c>
      <c r="H206" s="7"/>
      <c r="I206" s="7"/>
      <c r="J206" s="17">
        <f>J207+J208</f>
        <v>904391.83</v>
      </c>
      <c r="K206" s="17">
        <f>K207+K208</f>
        <v>1175060.92</v>
      </c>
      <c r="L206" s="14">
        <f>L207</f>
        <v>2698210.85</v>
      </c>
      <c r="M206" s="14">
        <f>M207</f>
        <v>1127767.71</v>
      </c>
      <c r="N206" s="14">
        <f t="shared" ref="N206:P206" si="193">N207</f>
        <v>885773.7</v>
      </c>
      <c r="O206" s="14">
        <f t="shared" si="193"/>
        <v>1600000</v>
      </c>
      <c r="P206" s="14">
        <f t="shared" si="193"/>
        <v>1600000</v>
      </c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9" ht="144">
      <c r="A207" s="76"/>
      <c r="B207" s="82"/>
      <c r="C207" s="76"/>
      <c r="D207" s="76"/>
      <c r="E207" s="81"/>
      <c r="F207" s="59" t="s">
        <v>18</v>
      </c>
      <c r="G207" s="7">
        <f>H207+I207+J207+K207+L207+M207+N207+O207+P207</f>
        <v>9991205.0099999998</v>
      </c>
      <c r="H207" s="7"/>
      <c r="I207" s="7"/>
      <c r="J207" s="14">
        <v>904391.83</v>
      </c>
      <c r="K207" s="14">
        <v>1175060.92</v>
      </c>
      <c r="L207" s="14">
        <v>2698210.85</v>
      </c>
      <c r="M207" s="7">
        <v>1127767.71</v>
      </c>
      <c r="N207" s="14">
        <v>885773.7</v>
      </c>
      <c r="O207" s="14">
        <v>1600000</v>
      </c>
      <c r="P207" s="14">
        <v>1600000</v>
      </c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9" ht="84">
      <c r="A208" s="76"/>
      <c r="B208" s="82"/>
      <c r="C208" s="76">
        <v>2014</v>
      </c>
      <c r="D208" s="76">
        <v>2022</v>
      </c>
      <c r="E208" s="81"/>
      <c r="F208" s="59" t="s">
        <v>19</v>
      </c>
      <c r="G208" s="7"/>
      <c r="H208" s="7"/>
      <c r="I208" s="7"/>
      <c r="J208" s="14"/>
      <c r="K208" s="14"/>
      <c r="L208" s="14"/>
      <c r="M208" s="7"/>
      <c r="N208" s="14"/>
      <c r="O208" s="14"/>
      <c r="P208" s="14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9" ht="46.5" customHeight="1">
      <c r="A209" s="56"/>
      <c r="B209" s="57" t="s">
        <v>61</v>
      </c>
      <c r="C209" s="56">
        <v>2014</v>
      </c>
      <c r="D209" s="56">
        <v>2022</v>
      </c>
      <c r="E209" s="58" t="s">
        <v>16</v>
      </c>
      <c r="F209" s="59" t="s">
        <v>17</v>
      </c>
      <c r="G209" s="7">
        <f>H209+I209+J209+K209+L209+M209</f>
        <v>60100</v>
      </c>
      <c r="H209" s="7">
        <f>H210+H211</f>
        <v>60100</v>
      </c>
      <c r="I209" s="7">
        <f t="shared" ref="I209:M209" si="194">I210+I211</f>
        <v>0</v>
      </c>
      <c r="J209" s="14">
        <f t="shared" si="194"/>
        <v>0</v>
      </c>
      <c r="K209" s="14">
        <f t="shared" si="194"/>
        <v>0</v>
      </c>
      <c r="L209" s="14">
        <f t="shared" si="194"/>
        <v>0</v>
      </c>
      <c r="M209" s="7">
        <f t="shared" si="194"/>
        <v>0</v>
      </c>
      <c r="N209" s="14">
        <f t="shared" ref="N209:P209" si="195">N210+N211</f>
        <v>0</v>
      </c>
      <c r="O209" s="14">
        <f t="shared" si="195"/>
        <v>0</v>
      </c>
      <c r="P209" s="14">
        <f t="shared" si="195"/>
        <v>0</v>
      </c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9" ht="57" customHeight="1">
      <c r="A210" s="60"/>
      <c r="B210" s="61"/>
      <c r="C210" s="60"/>
      <c r="D210" s="60"/>
      <c r="E210" s="62"/>
      <c r="F210" s="59" t="s">
        <v>18</v>
      </c>
      <c r="G210" s="7">
        <f>H210+I210+J210+K210+L210+M210</f>
        <v>60100</v>
      </c>
      <c r="H210" s="7">
        <v>60100</v>
      </c>
      <c r="I210" s="7"/>
      <c r="J210" s="14"/>
      <c r="K210" s="14"/>
      <c r="L210" s="14"/>
      <c r="M210" s="7"/>
      <c r="N210" s="14"/>
      <c r="O210" s="14"/>
      <c r="P210" s="14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9" ht="53.25" customHeight="1">
      <c r="A211" s="63"/>
      <c r="B211" s="64"/>
      <c r="C211" s="63"/>
      <c r="D211" s="63"/>
      <c r="E211" s="65"/>
      <c r="F211" s="59" t="s">
        <v>19</v>
      </c>
      <c r="G211" s="7">
        <f>H211+I211+J211+K211+L211+M211</f>
        <v>0</v>
      </c>
      <c r="H211" s="7"/>
      <c r="I211" s="7"/>
      <c r="J211" s="14"/>
      <c r="K211" s="14"/>
      <c r="L211" s="14"/>
      <c r="M211" s="7"/>
      <c r="N211" s="14"/>
      <c r="O211" s="14"/>
      <c r="P211" s="14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9" s="16" customFormat="1" ht="50.25" customHeight="1">
      <c r="A212" s="84"/>
      <c r="B212" s="67" t="s">
        <v>101</v>
      </c>
      <c r="C212" s="66">
        <v>2014</v>
      </c>
      <c r="D212" s="66">
        <v>2022</v>
      </c>
      <c r="E212" s="68" t="s">
        <v>16</v>
      </c>
      <c r="F212" s="69" t="s">
        <v>17</v>
      </c>
      <c r="G212" s="14">
        <f>K212+L212+M212+N212+O212+P212</f>
        <v>524210</v>
      </c>
      <c r="H212" s="14"/>
      <c r="I212" s="14"/>
      <c r="J212" s="14"/>
      <c r="K212" s="14">
        <f>K213+K214</f>
        <v>524210</v>
      </c>
      <c r="L212" s="14"/>
      <c r="M212" s="14"/>
      <c r="N212" s="14"/>
      <c r="O212" s="14"/>
      <c r="P212" s="14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</row>
    <row r="213" spans="1:29" s="16" customFormat="1" ht="118.5" customHeight="1">
      <c r="A213" s="84"/>
      <c r="B213" s="71"/>
      <c r="C213" s="70"/>
      <c r="D213" s="70"/>
      <c r="E213" s="72"/>
      <c r="F213" s="69" t="s">
        <v>18</v>
      </c>
      <c r="G213" s="14">
        <f>K213+L213+M213+N213+O213+P213</f>
        <v>20968.400000000001</v>
      </c>
      <c r="H213" s="14"/>
      <c r="I213" s="14"/>
      <c r="J213" s="14"/>
      <c r="K213" s="14">
        <v>20968.400000000001</v>
      </c>
      <c r="L213" s="14"/>
      <c r="M213" s="14"/>
      <c r="N213" s="14"/>
      <c r="O213" s="14"/>
      <c r="P213" s="14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</row>
    <row r="214" spans="1:29" s="16" customFormat="1" ht="68.25" customHeight="1">
      <c r="A214" s="84"/>
      <c r="B214" s="74"/>
      <c r="C214" s="73"/>
      <c r="D214" s="73"/>
      <c r="E214" s="75"/>
      <c r="F214" s="69" t="s">
        <v>19</v>
      </c>
      <c r="G214" s="14">
        <f>K214+L214+M214+N214+O214+P214</f>
        <v>503241.6</v>
      </c>
      <c r="H214" s="14"/>
      <c r="I214" s="14"/>
      <c r="J214" s="14"/>
      <c r="K214" s="14">
        <f>K217</f>
        <v>503241.6</v>
      </c>
      <c r="L214" s="14"/>
      <c r="M214" s="14"/>
      <c r="N214" s="14"/>
      <c r="O214" s="14"/>
      <c r="P214" s="14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</row>
    <row r="215" spans="1:29" s="16" customFormat="1" ht="39.75" customHeight="1">
      <c r="A215" s="84"/>
      <c r="B215" s="77" t="s">
        <v>130</v>
      </c>
      <c r="C215" s="66">
        <v>2014</v>
      </c>
      <c r="D215" s="66">
        <v>2022</v>
      </c>
      <c r="E215" s="68" t="s">
        <v>16</v>
      </c>
      <c r="F215" s="69" t="s">
        <v>17</v>
      </c>
      <c r="G215" s="14">
        <f>K215</f>
        <v>524210</v>
      </c>
      <c r="H215" s="14"/>
      <c r="I215" s="14"/>
      <c r="J215" s="14"/>
      <c r="K215" s="14">
        <f>K216+K217</f>
        <v>524210</v>
      </c>
      <c r="L215" s="14"/>
      <c r="M215" s="14"/>
      <c r="N215" s="14"/>
      <c r="O215" s="14"/>
      <c r="P215" s="14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</row>
    <row r="216" spans="1:29" s="16" customFormat="1" ht="66.75" customHeight="1">
      <c r="A216" s="84"/>
      <c r="B216" s="78"/>
      <c r="C216" s="70"/>
      <c r="D216" s="70"/>
      <c r="E216" s="72"/>
      <c r="F216" s="69" t="s">
        <v>18</v>
      </c>
      <c r="G216" s="14">
        <f>K216</f>
        <v>20968.400000000001</v>
      </c>
      <c r="H216" s="14"/>
      <c r="I216" s="14"/>
      <c r="J216" s="14"/>
      <c r="K216" s="14">
        <v>20968.400000000001</v>
      </c>
      <c r="L216" s="14"/>
      <c r="M216" s="14"/>
      <c r="N216" s="14"/>
      <c r="O216" s="14"/>
      <c r="P216" s="14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</row>
    <row r="217" spans="1:29" s="16" customFormat="1" ht="87.75" customHeight="1">
      <c r="A217" s="84"/>
      <c r="B217" s="79"/>
      <c r="C217" s="73"/>
      <c r="D217" s="73"/>
      <c r="E217" s="75"/>
      <c r="F217" s="69" t="s">
        <v>19</v>
      </c>
      <c r="G217" s="14">
        <f>K217</f>
        <v>503241.6</v>
      </c>
      <c r="H217" s="14"/>
      <c r="I217" s="14"/>
      <c r="J217" s="14"/>
      <c r="K217" s="14">
        <v>503241.6</v>
      </c>
      <c r="L217" s="14"/>
      <c r="M217" s="14"/>
      <c r="N217" s="14"/>
      <c r="O217" s="14"/>
      <c r="P217" s="14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</row>
    <row r="218" spans="1:29" s="16" customFormat="1" ht="38.25" customHeight="1">
      <c r="A218" s="66"/>
      <c r="B218" s="85" t="s">
        <v>22</v>
      </c>
      <c r="C218" s="66">
        <v>2014</v>
      </c>
      <c r="D218" s="66">
        <v>2022</v>
      </c>
      <c r="E218" s="68" t="s">
        <v>16</v>
      </c>
      <c r="F218" s="69" t="s">
        <v>17</v>
      </c>
      <c r="G218" s="14">
        <f>G76+G112+G124+G140+G188+G212</f>
        <v>116873318.11000001</v>
      </c>
      <c r="H218" s="14">
        <f t="shared" ref="H218:M219" si="196">H76+H112+H124+H140+H188</f>
        <v>32454880.419999998</v>
      </c>
      <c r="I218" s="14">
        <f t="shared" si="196"/>
        <v>29879839.270000003</v>
      </c>
      <c r="J218" s="14">
        <f t="shared" si="196"/>
        <v>23882231.82</v>
      </c>
      <c r="K218" s="14">
        <f>K76+K112+K124+K140+K188+K212</f>
        <v>11618868.780000001</v>
      </c>
      <c r="L218" s="14">
        <f t="shared" si="196"/>
        <v>4818904.8499999996</v>
      </c>
      <c r="M218" s="14">
        <f t="shared" si="196"/>
        <v>3431036.0300000003</v>
      </c>
      <c r="N218" s="14">
        <f t="shared" ref="N218:P218" si="197">N76+N112+N124+N140+N188</f>
        <v>3336168.9400000004</v>
      </c>
      <c r="O218" s="14">
        <f t="shared" si="197"/>
        <v>3725694</v>
      </c>
      <c r="P218" s="14">
        <f t="shared" si="197"/>
        <v>3725694</v>
      </c>
      <c r="Q218" s="13" t="s">
        <v>15</v>
      </c>
      <c r="R218" s="13" t="s">
        <v>15</v>
      </c>
      <c r="S218" s="13" t="s">
        <v>15</v>
      </c>
      <c r="T218" s="13" t="s">
        <v>15</v>
      </c>
      <c r="U218" s="13" t="s">
        <v>15</v>
      </c>
      <c r="V218" s="13" t="s">
        <v>15</v>
      </c>
      <c r="W218" s="13" t="s">
        <v>15</v>
      </c>
      <c r="X218" s="13" t="s">
        <v>15</v>
      </c>
      <c r="Y218" s="13" t="s">
        <v>15</v>
      </c>
      <c r="Z218" s="13"/>
      <c r="AA218" s="13"/>
      <c r="AB218" s="13"/>
      <c r="AC218" s="19"/>
    </row>
    <row r="219" spans="1:29" s="16" customFormat="1" ht="144">
      <c r="A219" s="70"/>
      <c r="B219" s="86"/>
      <c r="C219" s="70"/>
      <c r="D219" s="70"/>
      <c r="E219" s="72"/>
      <c r="F219" s="69" t="s">
        <v>18</v>
      </c>
      <c r="G219" s="14">
        <f>G77+G113+G125+G141+G189+G213</f>
        <v>46137748.450000003</v>
      </c>
      <c r="H219" s="14">
        <f t="shared" si="196"/>
        <v>6693619.1899999995</v>
      </c>
      <c r="I219" s="14">
        <f t="shared" si="196"/>
        <v>7815585.4800000004</v>
      </c>
      <c r="J219" s="14">
        <f t="shared" si="196"/>
        <v>8437833.5199999996</v>
      </c>
      <c r="K219" s="14">
        <f>K77+K113+K125+K141+K189+K213</f>
        <v>4153212.44</v>
      </c>
      <c r="L219" s="14">
        <f t="shared" si="196"/>
        <v>4818904.8499999996</v>
      </c>
      <c r="M219" s="14">
        <f t="shared" si="196"/>
        <v>3431036.0300000003</v>
      </c>
      <c r="N219" s="14">
        <f t="shared" ref="N219:P219" si="198">N77+N113+N125+N141+N189</f>
        <v>3336168.9400000004</v>
      </c>
      <c r="O219" s="14">
        <f t="shared" si="198"/>
        <v>3725694</v>
      </c>
      <c r="P219" s="14">
        <f t="shared" si="198"/>
        <v>3725694</v>
      </c>
      <c r="Q219" s="13" t="s">
        <v>15</v>
      </c>
      <c r="R219" s="13" t="s">
        <v>15</v>
      </c>
      <c r="S219" s="13" t="s">
        <v>15</v>
      </c>
      <c r="T219" s="13" t="s">
        <v>15</v>
      </c>
      <c r="U219" s="13" t="s">
        <v>15</v>
      </c>
      <c r="V219" s="13" t="s">
        <v>15</v>
      </c>
      <c r="W219" s="13" t="s">
        <v>15</v>
      </c>
      <c r="X219" s="13" t="s">
        <v>15</v>
      </c>
      <c r="Y219" s="13" t="s">
        <v>15</v>
      </c>
      <c r="Z219" s="13"/>
      <c r="AA219" s="13"/>
      <c r="AB219" s="13"/>
    </row>
    <row r="220" spans="1:29" s="16" customFormat="1" ht="123.75" customHeight="1">
      <c r="A220" s="70"/>
      <c r="B220" s="86"/>
      <c r="C220" s="70"/>
      <c r="D220" s="70"/>
      <c r="E220" s="72"/>
      <c r="F220" s="69" t="s">
        <v>71</v>
      </c>
      <c r="G220" s="14">
        <f>G136</f>
        <v>6909247.5700000003</v>
      </c>
      <c r="H220" s="14"/>
      <c r="I220" s="14"/>
      <c r="J220" s="14">
        <f>J136</f>
        <v>3554837.82</v>
      </c>
      <c r="K220" s="14">
        <f>K136</f>
        <v>3354409.75</v>
      </c>
      <c r="L220" s="14"/>
      <c r="M220" s="14"/>
      <c r="N220" s="14"/>
      <c r="O220" s="14"/>
      <c r="P220" s="14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</row>
    <row r="221" spans="1:29" s="16" customFormat="1" ht="84">
      <c r="A221" s="73"/>
      <c r="B221" s="87"/>
      <c r="C221" s="73"/>
      <c r="D221" s="73"/>
      <c r="E221" s="75"/>
      <c r="F221" s="69" t="s">
        <v>70</v>
      </c>
      <c r="G221" s="14">
        <f>G78+G114+G126+G142+G190-G220+G217</f>
        <v>63826322.090000004</v>
      </c>
      <c r="H221" s="14">
        <f>H78+H114+H126+H142+H190</f>
        <v>25761261.23</v>
      </c>
      <c r="I221" s="14">
        <f>I78+I114+I126+I142+I190</f>
        <v>22064253.789999999</v>
      </c>
      <c r="J221" s="14">
        <f>J78+J114+J126+J142+J190-J220</f>
        <v>11889560.479999999</v>
      </c>
      <c r="K221" s="14">
        <v>4111246.59</v>
      </c>
      <c r="L221" s="14">
        <f>L78+L114+L126+L142+L190</f>
        <v>0</v>
      </c>
      <c r="M221" s="14">
        <f>M78+M114+M126+M142+M190</f>
        <v>0</v>
      </c>
      <c r="N221" s="14">
        <f t="shared" ref="N221:P221" si="199">N78+N114+N126+N142+N190</f>
        <v>0</v>
      </c>
      <c r="O221" s="14">
        <f t="shared" si="199"/>
        <v>0</v>
      </c>
      <c r="P221" s="14">
        <f t="shared" si="199"/>
        <v>0</v>
      </c>
      <c r="Q221" s="13" t="s">
        <v>15</v>
      </c>
      <c r="R221" s="13" t="s">
        <v>15</v>
      </c>
      <c r="S221" s="13" t="s">
        <v>15</v>
      </c>
      <c r="T221" s="13" t="s">
        <v>15</v>
      </c>
      <c r="U221" s="13" t="s">
        <v>15</v>
      </c>
      <c r="V221" s="13" t="s">
        <v>15</v>
      </c>
      <c r="W221" s="13" t="s">
        <v>15</v>
      </c>
      <c r="X221" s="13" t="s">
        <v>15</v>
      </c>
      <c r="Y221" s="13" t="s">
        <v>15</v>
      </c>
      <c r="Z221" s="13"/>
      <c r="AA221" s="13"/>
      <c r="AB221" s="13"/>
    </row>
    <row r="222" spans="1:29" ht="77.25" customHeight="1">
      <c r="A222" s="88" t="s">
        <v>63</v>
      </c>
      <c r="B222" s="89"/>
      <c r="C222" s="90" t="s">
        <v>15</v>
      </c>
      <c r="D222" s="90" t="s">
        <v>15</v>
      </c>
      <c r="E222" s="91" t="s">
        <v>15</v>
      </c>
      <c r="F222" s="92" t="s">
        <v>15</v>
      </c>
      <c r="G222" s="7" t="s">
        <v>15</v>
      </c>
      <c r="H222" s="7" t="s">
        <v>15</v>
      </c>
      <c r="I222" s="7" t="s">
        <v>15</v>
      </c>
      <c r="J222" s="14" t="s">
        <v>15</v>
      </c>
      <c r="K222" s="14" t="s">
        <v>15</v>
      </c>
      <c r="L222" s="14" t="s">
        <v>15</v>
      </c>
      <c r="M222" s="7" t="s">
        <v>15</v>
      </c>
      <c r="N222" s="14" t="s">
        <v>15</v>
      </c>
      <c r="O222" s="14" t="s">
        <v>15</v>
      </c>
      <c r="P222" s="14" t="s">
        <v>15</v>
      </c>
      <c r="Q222" s="3" t="s">
        <v>15</v>
      </c>
      <c r="R222" s="3" t="s">
        <v>15</v>
      </c>
      <c r="S222" s="3" t="s">
        <v>15</v>
      </c>
      <c r="T222" s="3" t="s">
        <v>15</v>
      </c>
      <c r="U222" s="3" t="s">
        <v>15</v>
      </c>
      <c r="V222" s="3" t="s">
        <v>15</v>
      </c>
      <c r="W222" s="3" t="s">
        <v>15</v>
      </c>
      <c r="X222" s="3" t="s">
        <v>15</v>
      </c>
      <c r="Y222" s="3" t="s">
        <v>15</v>
      </c>
      <c r="Z222" s="3"/>
      <c r="AA222" s="3"/>
      <c r="AB222" s="3"/>
    </row>
    <row r="223" spans="1:29" ht="105" customHeight="1">
      <c r="A223" s="93" t="s">
        <v>131</v>
      </c>
      <c r="B223" s="94"/>
      <c r="C223" s="90" t="s">
        <v>15</v>
      </c>
      <c r="D223" s="90" t="s">
        <v>15</v>
      </c>
      <c r="E223" s="91" t="s">
        <v>15</v>
      </c>
      <c r="F223" s="92" t="s">
        <v>15</v>
      </c>
      <c r="G223" s="7" t="s">
        <v>15</v>
      </c>
      <c r="H223" s="7" t="s">
        <v>15</v>
      </c>
      <c r="I223" s="7" t="s">
        <v>15</v>
      </c>
      <c r="J223" s="14" t="s">
        <v>15</v>
      </c>
      <c r="K223" s="14" t="s">
        <v>15</v>
      </c>
      <c r="L223" s="14" t="s">
        <v>15</v>
      </c>
      <c r="M223" s="7" t="s">
        <v>15</v>
      </c>
      <c r="N223" s="14" t="s">
        <v>15</v>
      </c>
      <c r="O223" s="14" t="s">
        <v>15</v>
      </c>
      <c r="P223" s="14" t="s">
        <v>15</v>
      </c>
      <c r="Q223" s="3" t="s">
        <v>15</v>
      </c>
      <c r="R223" s="3" t="s">
        <v>15</v>
      </c>
      <c r="S223" s="3" t="s">
        <v>15</v>
      </c>
      <c r="T223" s="3" t="s">
        <v>15</v>
      </c>
      <c r="U223" s="3" t="s">
        <v>15</v>
      </c>
      <c r="V223" s="3" t="s">
        <v>15</v>
      </c>
      <c r="W223" s="3" t="s">
        <v>15</v>
      </c>
      <c r="X223" s="3" t="s">
        <v>15</v>
      </c>
      <c r="Y223" s="3" t="s">
        <v>15</v>
      </c>
      <c r="Z223" s="3"/>
      <c r="AA223" s="3"/>
      <c r="AB223" s="3"/>
    </row>
    <row r="224" spans="1:29" ht="38.25" customHeight="1">
      <c r="A224" s="56"/>
      <c r="B224" s="95" t="s">
        <v>132</v>
      </c>
      <c r="C224" s="56">
        <v>2014</v>
      </c>
      <c r="D224" s="56">
        <v>2022</v>
      </c>
      <c r="E224" s="58" t="s">
        <v>16</v>
      </c>
      <c r="F224" s="59" t="s">
        <v>17</v>
      </c>
      <c r="G224" s="7">
        <f t="shared" ref="G224:G229" si="200">G227</f>
        <v>493197.6</v>
      </c>
      <c r="H224" s="7">
        <f t="shared" ref="H224:M224" si="201">H227</f>
        <v>152780</v>
      </c>
      <c r="I224" s="7">
        <f t="shared" si="201"/>
        <v>104000.8</v>
      </c>
      <c r="J224" s="14">
        <f t="shared" si="201"/>
        <v>163963.79999999999</v>
      </c>
      <c r="K224" s="14">
        <f t="shared" si="201"/>
        <v>36790</v>
      </c>
      <c r="L224" s="14">
        <f t="shared" si="201"/>
        <v>35663</v>
      </c>
      <c r="M224" s="7">
        <f t="shared" si="201"/>
        <v>0</v>
      </c>
      <c r="N224" s="14">
        <f t="shared" ref="N224:P224" si="202">N227</f>
        <v>0</v>
      </c>
      <c r="O224" s="14">
        <f t="shared" si="202"/>
        <v>0</v>
      </c>
      <c r="P224" s="14">
        <f t="shared" si="202"/>
        <v>0</v>
      </c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8"/>
    </row>
    <row r="225" spans="1:29" ht="144">
      <c r="A225" s="60"/>
      <c r="B225" s="96"/>
      <c r="C225" s="60"/>
      <c r="D225" s="60"/>
      <c r="E225" s="62"/>
      <c r="F225" s="59" t="s">
        <v>18</v>
      </c>
      <c r="G225" s="7">
        <f t="shared" si="200"/>
        <v>493197.6</v>
      </c>
      <c r="H225" s="7">
        <f t="shared" ref="H225:M225" si="203">H228</f>
        <v>152780</v>
      </c>
      <c r="I225" s="7">
        <f t="shared" si="203"/>
        <v>104000.8</v>
      </c>
      <c r="J225" s="14">
        <f t="shared" si="203"/>
        <v>163963.79999999999</v>
      </c>
      <c r="K225" s="14">
        <f t="shared" si="203"/>
        <v>36790</v>
      </c>
      <c r="L225" s="14">
        <f t="shared" si="203"/>
        <v>35663</v>
      </c>
      <c r="M225" s="7">
        <f t="shared" si="203"/>
        <v>0</v>
      </c>
      <c r="N225" s="14">
        <f t="shared" ref="N225:P225" si="204">N228</f>
        <v>0</v>
      </c>
      <c r="O225" s="14">
        <f t="shared" si="204"/>
        <v>0</v>
      </c>
      <c r="P225" s="14">
        <f t="shared" si="204"/>
        <v>0</v>
      </c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9" ht="84">
      <c r="A226" s="63"/>
      <c r="B226" s="97"/>
      <c r="C226" s="63"/>
      <c r="D226" s="63"/>
      <c r="E226" s="65"/>
      <c r="F226" s="59" t="s">
        <v>19</v>
      </c>
      <c r="G226" s="7">
        <f t="shared" si="200"/>
        <v>0</v>
      </c>
      <c r="H226" s="7">
        <f t="shared" ref="H226:M226" si="205">H229</f>
        <v>0</v>
      </c>
      <c r="I226" s="7">
        <f t="shared" si="205"/>
        <v>0</v>
      </c>
      <c r="J226" s="14">
        <f t="shared" si="205"/>
        <v>0</v>
      </c>
      <c r="K226" s="14">
        <f t="shared" si="205"/>
        <v>0</v>
      </c>
      <c r="L226" s="14">
        <f t="shared" si="205"/>
        <v>0</v>
      </c>
      <c r="M226" s="7">
        <f t="shared" si="205"/>
        <v>0</v>
      </c>
      <c r="N226" s="14">
        <f t="shared" ref="N226:P226" si="206">N229</f>
        <v>0</v>
      </c>
      <c r="O226" s="14">
        <f t="shared" si="206"/>
        <v>0</v>
      </c>
      <c r="P226" s="14">
        <f t="shared" si="206"/>
        <v>0</v>
      </c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9" ht="38.25" customHeight="1">
      <c r="A227" s="56"/>
      <c r="B227" s="95" t="s">
        <v>133</v>
      </c>
      <c r="C227" s="56">
        <v>2014</v>
      </c>
      <c r="D227" s="56">
        <v>2022</v>
      </c>
      <c r="E227" s="58" t="s">
        <v>16</v>
      </c>
      <c r="F227" s="59" t="s">
        <v>17</v>
      </c>
      <c r="G227" s="7">
        <f t="shared" si="200"/>
        <v>493197.6</v>
      </c>
      <c r="H227" s="7">
        <f t="shared" ref="H227:M227" si="207">H230</f>
        <v>152780</v>
      </c>
      <c r="I227" s="7">
        <f t="shared" si="207"/>
        <v>104000.8</v>
      </c>
      <c r="J227" s="14">
        <f t="shared" si="207"/>
        <v>163963.79999999999</v>
      </c>
      <c r="K227" s="14">
        <f t="shared" si="207"/>
        <v>36790</v>
      </c>
      <c r="L227" s="14">
        <f t="shared" si="207"/>
        <v>35663</v>
      </c>
      <c r="M227" s="7">
        <f t="shared" si="207"/>
        <v>0</v>
      </c>
      <c r="N227" s="14">
        <f t="shared" ref="N227:P227" si="208">N230</f>
        <v>0</v>
      </c>
      <c r="O227" s="14">
        <f t="shared" si="208"/>
        <v>0</v>
      </c>
      <c r="P227" s="14">
        <f t="shared" si="208"/>
        <v>0</v>
      </c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9" ht="144">
      <c r="A228" s="60"/>
      <c r="B228" s="96"/>
      <c r="C228" s="60"/>
      <c r="D228" s="60"/>
      <c r="E228" s="62"/>
      <c r="F228" s="59" t="s">
        <v>18</v>
      </c>
      <c r="G228" s="7">
        <f t="shared" si="200"/>
        <v>493197.6</v>
      </c>
      <c r="H228" s="7">
        <f t="shared" ref="H228:M228" si="209">H231</f>
        <v>152780</v>
      </c>
      <c r="I228" s="7">
        <f t="shared" si="209"/>
        <v>104000.8</v>
      </c>
      <c r="J228" s="14">
        <f t="shared" si="209"/>
        <v>163963.79999999999</v>
      </c>
      <c r="K228" s="14">
        <f t="shared" si="209"/>
        <v>36790</v>
      </c>
      <c r="L228" s="14">
        <f t="shared" si="209"/>
        <v>35663</v>
      </c>
      <c r="M228" s="7">
        <f t="shared" si="209"/>
        <v>0</v>
      </c>
      <c r="N228" s="14">
        <f t="shared" ref="N228:P228" si="210">N231</f>
        <v>0</v>
      </c>
      <c r="O228" s="14">
        <f t="shared" si="210"/>
        <v>0</v>
      </c>
      <c r="P228" s="14">
        <f t="shared" si="210"/>
        <v>0</v>
      </c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9" ht="84">
      <c r="A229" s="63"/>
      <c r="B229" s="97"/>
      <c r="C229" s="63"/>
      <c r="D229" s="63"/>
      <c r="E229" s="65"/>
      <c r="F229" s="59" t="s">
        <v>19</v>
      </c>
      <c r="G229" s="7">
        <f t="shared" si="200"/>
        <v>0</v>
      </c>
      <c r="H229" s="7">
        <f t="shared" ref="H229:M229" si="211">H232</f>
        <v>0</v>
      </c>
      <c r="I229" s="7">
        <f t="shared" si="211"/>
        <v>0</v>
      </c>
      <c r="J229" s="14">
        <f t="shared" si="211"/>
        <v>0</v>
      </c>
      <c r="K229" s="14">
        <f t="shared" si="211"/>
        <v>0</v>
      </c>
      <c r="L229" s="14">
        <f t="shared" si="211"/>
        <v>0</v>
      </c>
      <c r="M229" s="7">
        <f t="shared" si="211"/>
        <v>0</v>
      </c>
      <c r="N229" s="14">
        <f t="shared" ref="N229:P229" si="212">N232</f>
        <v>0</v>
      </c>
      <c r="O229" s="14">
        <f t="shared" si="212"/>
        <v>0</v>
      </c>
      <c r="P229" s="14">
        <f t="shared" si="212"/>
        <v>0</v>
      </c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9" ht="38.25" customHeight="1">
      <c r="A230" s="56"/>
      <c r="B230" s="57" t="s">
        <v>64</v>
      </c>
      <c r="C230" s="56">
        <v>2014</v>
      </c>
      <c r="D230" s="56">
        <v>2022</v>
      </c>
      <c r="E230" s="58" t="s">
        <v>16</v>
      </c>
      <c r="F230" s="59" t="s">
        <v>17</v>
      </c>
      <c r="G230" s="7">
        <f>H230+I230+J230+K230+L230+M230+N230+O230+P230</f>
        <v>493197.6</v>
      </c>
      <c r="H230" s="7">
        <f>H231+H232</f>
        <v>152780</v>
      </c>
      <c r="I230" s="7">
        <f t="shared" ref="I230:M230" si="213">I231+I232</f>
        <v>104000.8</v>
      </c>
      <c r="J230" s="14">
        <f t="shared" si="213"/>
        <v>163963.79999999999</v>
      </c>
      <c r="K230" s="14">
        <f t="shared" si="213"/>
        <v>36790</v>
      </c>
      <c r="L230" s="14">
        <f t="shared" si="213"/>
        <v>35663</v>
      </c>
      <c r="M230" s="7">
        <f t="shared" si="213"/>
        <v>0</v>
      </c>
      <c r="N230" s="14">
        <f t="shared" ref="N230:P230" si="214">N231+N232</f>
        <v>0</v>
      </c>
      <c r="O230" s="14">
        <f t="shared" si="214"/>
        <v>0</v>
      </c>
      <c r="P230" s="14">
        <f t="shared" si="214"/>
        <v>0</v>
      </c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9" ht="144">
      <c r="A231" s="60"/>
      <c r="B231" s="61"/>
      <c r="C231" s="60"/>
      <c r="D231" s="60"/>
      <c r="E231" s="62"/>
      <c r="F231" s="59" t="s">
        <v>18</v>
      </c>
      <c r="G231" s="7">
        <f>H231+I231+J231+K231+L231+M231+N231+O231+P231</f>
        <v>493197.6</v>
      </c>
      <c r="H231" s="7">
        <v>152780</v>
      </c>
      <c r="I231" s="7">
        <v>104000.8</v>
      </c>
      <c r="J231" s="14">
        <v>163963.79999999999</v>
      </c>
      <c r="K231" s="14">
        <v>36790</v>
      </c>
      <c r="L231" s="14">
        <v>35663</v>
      </c>
      <c r="M231" s="7"/>
      <c r="N231" s="14"/>
      <c r="O231" s="14"/>
      <c r="P231" s="14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9" ht="84">
      <c r="A232" s="63"/>
      <c r="B232" s="64"/>
      <c r="C232" s="63"/>
      <c r="D232" s="63"/>
      <c r="E232" s="65"/>
      <c r="F232" s="59" t="s">
        <v>19</v>
      </c>
      <c r="G232" s="7">
        <f>H232+I232+J232+K232+L232+M232</f>
        <v>0</v>
      </c>
      <c r="H232" s="7"/>
      <c r="I232" s="7"/>
      <c r="J232" s="14"/>
      <c r="K232" s="14"/>
      <c r="L232" s="14"/>
      <c r="M232" s="7"/>
      <c r="N232" s="14"/>
      <c r="O232" s="14"/>
      <c r="P232" s="14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9" ht="38.25" customHeight="1">
      <c r="A233" s="56"/>
      <c r="B233" s="57" t="s">
        <v>134</v>
      </c>
      <c r="C233" s="56">
        <v>2014</v>
      </c>
      <c r="D233" s="56">
        <v>2022</v>
      </c>
      <c r="E233" s="58" t="s">
        <v>16</v>
      </c>
      <c r="F233" s="59" t="s">
        <v>17</v>
      </c>
      <c r="G233" s="7">
        <f t="shared" ref="G233:G238" si="215">G236</f>
        <v>0</v>
      </c>
      <c r="H233" s="7">
        <f t="shared" ref="H233:M233" si="216">H236</f>
        <v>0</v>
      </c>
      <c r="I233" s="7">
        <f t="shared" si="216"/>
        <v>0</v>
      </c>
      <c r="J233" s="14">
        <f t="shared" si="216"/>
        <v>0</v>
      </c>
      <c r="K233" s="14">
        <f t="shared" si="216"/>
        <v>0</v>
      </c>
      <c r="L233" s="14">
        <f t="shared" si="216"/>
        <v>0</v>
      </c>
      <c r="M233" s="7">
        <f t="shared" si="216"/>
        <v>0</v>
      </c>
      <c r="N233" s="14">
        <f t="shared" ref="N233:P233" si="217">N236</f>
        <v>0</v>
      </c>
      <c r="O233" s="14">
        <f t="shared" si="217"/>
        <v>0</v>
      </c>
      <c r="P233" s="14">
        <f t="shared" si="217"/>
        <v>0</v>
      </c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8"/>
    </row>
    <row r="234" spans="1:29" ht="144">
      <c r="A234" s="60"/>
      <c r="B234" s="61"/>
      <c r="C234" s="60"/>
      <c r="D234" s="60"/>
      <c r="E234" s="62"/>
      <c r="F234" s="59" t="s">
        <v>18</v>
      </c>
      <c r="G234" s="7">
        <f t="shared" si="215"/>
        <v>0</v>
      </c>
      <c r="H234" s="7">
        <f t="shared" ref="H234:M234" si="218">H237</f>
        <v>0</v>
      </c>
      <c r="I234" s="7">
        <f t="shared" si="218"/>
        <v>0</v>
      </c>
      <c r="J234" s="14">
        <f t="shared" si="218"/>
        <v>0</v>
      </c>
      <c r="K234" s="14">
        <f t="shared" si="218"/>
        <v>0</v>
      </c>
      <c r="L234" s="14">
        <f t="shared" si="218"/>
        <v>0</v>
      </c>
      <c r="M234" s="7">
        <f t="shared" si="218"/>
        <v>0</v>
      </c>
      <c r="N234" s="14">
        <f t="shared" ref="N234:P234" si="219">N237</f>
        <v>0</v>
      </c>
      <c r="O234" s="14">
        <f t="shared" si="219"/>
        <v>0</v>
      </c>
      <c r="P234" s="14">
        <f t="shared" si="219"/>
        <v>0</v>
      </c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9" ht="84">
      <c r="A235" s="63"/>
      <c r="B235" s="64"/>
      <c r="C235" s="63"/>
      <c r="D235" s="63"/>
      <c r="E235" s="65"/>
      <c r="F235" s="59" t="s">
        <v>19</v>
      </c>
      <c r="G235" s="7">
        <f t="shared" si="215"/>
        <v>0</v>
      </c>
      <c r="H235" s="7">
        <f t="shared" ref="H235:M235" si="220">H238</f>
        <v>0</v>
      </c>
      <c r="I235" s="7">
        <f t="shared" si="220"/>
        <v>0</v>
      </c>
      <c r="J235" s="14">
        <f t="shared" si="220"/>
        <v>0</v>
      </c>
      <c r="K235" s="14">
        <f t="shared" si="220"/>
        <v>0</v>
      </c>
      <c r="L235" s="14">
        <f t="shared" si="220"/>
        <v>0</v>
      </c>
      <c r="M235" s="7">
        <f t="shared" si="220"/>
        <v>0</v>
      </c>
      <c r="N235" s="14">
        <f t="shared" ref="N235:P235" si="221">N238</f>
        <v>0</v>
      </c>
      <c r="O235" s="14">
        <f t="shared" si="221"/>
        <v>0</v>
      </c>
      <c r="P235" s="14">
        <f t="shared" si="221"/>
        <v>0</v>
      </c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9" ht="38.25" customHeight="1">
      <c r="A236" s="56"/>
      <c r="B236" s="57" t="s">
        <v>135</v>
      </c>
      <c r="C236" s="56">
        <v>2014</v>
      </c>
      <c r="D236" s="56">
        <v>2022</v>
      </c>
      <c r="E236" s="58" t="s">
        <v>16</v>
      </c>
      <c r="F236" s="59" t="s">
        <v>17</v>
      </c>
      <c r="G236" s="7">
        <f t="shared" si="215"/>
        <v>0</v>
      </c>
      <c r="H236" s="7">
        <f t="shared" ref="H236:M236" si="222">H239</f>
        <v>0</v>
      </c>
      <c r="I236" s="7">
        <f t="shared" si="222"/>
        <v>0</v>
      </c>
      <c r="J236" s="14">
        <f t="shared" si="222"/>
        <v>0</v>
      </c>
      <c r="K236" s="14">
        <f t="shared" si="222"/>
        <v>0</v>
      </c>
      <c r="L236" s="14">
        <f t="shared" si="222"/>
        <v>0</v>
      </c>
      <c r="M236" s="7">
        <f t="shared" si="222"/>
        <v>0</v>
      </c>
      <c r="N236" s="14">
        <f t="shared" ref="N236:P236" si="223">N239</f>
        <v>0</v>
      </c>
      <c r="O236" s="14">
        <f t="shared" si="223"/>
        <v>0</v>
      </c>
      <c r="P236" s="14">
        <f t="shared" si="223"/>
        <v>0</v>
      </c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9" ht="144">
      <c r="A237" s="60"/>
      <c r="B237" s="61"/>
      <c r="C237" s="60"/>
      <c r="D237" s="60"/>
      <c r="E237" s="62"/>
      <c r="F237" s="59" t="s">
        <v>18</v>
      </c>
      <c r="G237" s="7">
        <f t="shared" si="215"/>
        <v>0</v>
      </c>
      <c r="H237" s="7">
        <f t="shared" ref="H237:K237" si="224">H240</f>
        <v>0</v>
      </c>
      <c r="I237" s="7">
        <f t="shared" si="224"/>
        <v>0</v>
      </c>
      <c r="J237" s="14">
        <f t="shared" si="224"/>
        <v>0</v>
      </c>
      <c r="K237" s="14">
        <f t="shared" si="224"/>
        <v>0</v>
      </c>
      <c r="L237" s="14"/>
      <c r="M237" s="7"/>
      <c r="N237" s="14"/>
      <c r="O237" s="14"/>
      <c r="P237" s="14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9" ht="43.5" customHeight="1">
      <c r="A238" s="63"/>
      <c r="B238" s="64"/>
      <c r="C238" s="63"/>
      <c r="D238" s="63"/>
      <c r="E238" s="65"/>
      <c r="F238" s="59" t="s">
        <v>19</v>
      </c>
      <c r="G238" s="7">
        <f t="shared" si="215"/>
        <v>0</v>
      </c>
      <c r="H238" s="7">
        <f t="shared" ref="H238:M238" si="225">H241</f>
        <v>0</v>
      </c>
      <c r="I238" s="7">
        <f t="shared" si="225"/>
        <v>0</v>
      </c>
      <c r="J238" s="14">
        <f t="shared" si="225"/>
        <v>0</v>
      </c>
      <c r="K238" s="14">
        <f t="shared" si="225"/>
        <v>0</v>
      </c>
      <c r="L238" s="14">
        <f t="shared" si="225"/>
        <v>0</v>
      </c>
      <c r="M238" s="7">
        <f t="shared" si="225"/>
        <v>0</v>
      </c>
      <c r="N238" s="14">
        <f t="shared" ref="N238:P238" si="226">N241</f>
        <v>0</v>
      </c>
      <c r="O238" s="14">
        <f t="shared" si="226"/>
        <v>0</v>
      </c>
      <c r="P238" s="14">
        <f t="shared" si="226"/>
        <v>0</v>
      </c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9" ht="38.25" customHeight="1">
      <c r="A239" s="56"/>
      <c r="B239" s="57" t="s">
        <v>65</v>
      </c>
      <c r="C239" s="56">
        <v>2014</v>
      </c>
      <c r="D239" s="56">
        <v>2022</v>
      </c>
      <c r="E239" s="58" t="s">
        <v>16</v>
      </c>
      <c r="F239" s="59" t="s">
        <v>17</v>
      </c>
      <c r="G239" s="7">
        <f>H239+I239+J239+K239+L239+M239</f>
        <v>0</v>
      </c>
      <c r="H239" s="7">
        <f>H240+H241</f>
        <v>0</v>
      </c>
      <c r="I239" s="7">
        <f t="shared" ref="I239:M239" si="227">I240+I241</f>
        <v>0</v>
      </c>
      <c r="J239" s="14">
        <f t="shared" si="227"/>
        <v>0</v>
      </c>
      <c r="K239" s="14">
        <f t="shared" si="227"/>
        <v>0</v>
      </c>
      <c r="L239" s="14">
        <f t="shared" si="227"/>
        <v>0</v>
      </c>
      <c r="M239" s="7">
        <f t="shared" si="227"/>
        <v>0</v>
      </c>
      <c r="N239" s="14">
        <f t="shared" ref="N239:P239" si="228">N240+N241</f>
        <v>0</v>
      </c>
      <c r="O239" s="14">
        <f t="shared" si="228"/>
        <v>0</v>
      </c>
      <c r="P239" s="14">
        <f t="shared" si="228"/>
        <v>0</v>
      </c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9" ht="95.25" customHeight="1">
      <c r="A240" s="60"/>
      <c r="B240" s="61"/>
      <c r="C240" s="60"/>
      <c r="D240" s="60"/>
      <c r="E240" s="62"/>
      <c r="F240" s="59" t="s">
        <v>18</v>
      </c>
      <c r="G240" s="7">
        <f>H240+I240+J240+K240+L240+M240</f>
        <v>0</v>
      </c>
      <c r="H240" s="7"/>
      <c r="I240" s="7"/>
      <c r="J240" s="14"/>
      <c r="K240" s="14"/>
      <c r="L240" s="14"/>
      <c r="M240" s="7"/>
      <c r="N240" s="14"/>
      <c r="O240" s="14"/>
      <c r="P240" s="14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63.75" hidden="1" customHeight="1">
      <c r="A241" s="63"/>
      <c r="B241" s="64"/>
      <c r="C241" s="63"/>
      <c r="D241" s="63"/>
      <c r="E241" s="65"/>
      <c r="F241" s="59" t="s">
        <v>19</v>
      </c>
      <c r="G241" s="7">
        <f>H241+I241+J241+K241+L241+M241</f>
        <v>0</v>
      </c>
      <c r="H241" s="7"/>
      <c r="I241" s="7"/>
      <c r="J241" s="14"/>
      <c r="K241" s="14"/>
      <c r="L241" s="14"/>
      <c r="M241" s="7"/>
      <c r="N241" s="14"/>
      <c r="O241" s="14"/>
      <c r="P241" s="14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s="16" customFormat="1" ht="38.25" customHeight="1">
      <c r="A242" s="66"/>
      <c r="B242" s="67" t="s">
        <v>66</v>
      </c>
      <c r="C242" s="66">
        <v>2014</v>
      </c>
      <c r="D242" s="66">
        <v>2022</v>
      </c>
      <c r="E242" s="68" t="s">
        <v>16</v>
      </c>
      <c r="F242" s="69" t="s">
        <v>17</v>
      </c>
      <c r="G242" s="14">
        <f>G233+G224</f>
        <v>493197.6</v>
      </c>
      <c r="H242" s="14">
        <f t="shared" ref="H242:M242" si="229">H233+H224</f>
        <v>152780</v>
      </c>
      <c r="I242" s="14">
        <f t="shared" si="229"/>
        <v>104000.8</v>
      </c>
      <c r="J242" s="14">
        <f t="shared" si="229"/>
        <v>163963.79999999999</v>
      </c>
      <c r="K242" s="14">
        <f t="shared" si="229"/>
        <v>36790</v>
      </c>
      <c r="L242" s="14">
        <f t="shared" si="229"/>
        <v>35663</v>
      </c>
      <c r="M242" s="14">
        <f t="shared" si="229"/>
        <v>0</v>
      </c>
      <c r="N242" s="14">
        <f t="shared" ref="N242:P242" si="230">N233+N224</f>
        <v>0</v>
      </c>
      <c r="O242" s="14">
        <f t="shared" si="230"/>
        <v>0</v>
      </c>
      <c r="P242" s="14">
        <f t="shared" si="230"/>
        <v>0</v>
      </c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</row>
    <row r="243" spans="1:28" s="16" customFormat="1" ht="144">
      <c r="A243" s="70"/>
      <c r="B243" s="71"/>
      <c r="C243" s="70"/>
      <c r="D243" s="70"/>
      <c r="E243" s="72"/>
      <c r="F243" s="69" t="s">
        <v>18</v>
      </c>
      <c r="G243" s="14">
        <f>G234+G225</f>
        <v>493197.6</v>
      </c>
      <c r="H243" s="14">
        <f t="shared" ref="H243:M243" si="231">H234+H225</f>
        <v>152780</v>
      </c>
      <c r="I243" s="14">
        <f t="shared" si="231"/>
        <v>104000.8</v>
      </c>
      <c r="J243" s="14">
        <f t="shared" si="231"/>
        <v>163963.79999999999</v>
      </c>
      <c r="K243" s="14">
        <f t="shared" si="231"/>
        <v>36790</v>
      </c>
      <c r="L243" s="14">
        <f t="shared" si="231"/>
        <v>35663</v>
      </c>
      <c r="M243" s="14">
        <f t="shared" si="231"/>
        <v>0</v>
      </c>
      <c r="N243" s="14">
        <f t="shared" ref="N243:P243" si="232">N234+N225</f>
        <v>0</v>
      </c>
      <c r="O243" s="14">
        <f t="shared" si="232"/>
        <v>0</v>
      </c>
      <c r="P243" s="14">
        <f t="shared" si="232"/>
        <v>0</v>
      </c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</row>
    <row r="244" spans="1:28" s="16" customFormat="1" ht="84">
      <c r="A244" s="73"/>
      <c r="B244" s="74"/>
      <c r="C244" s="73"/>
      <c r="D244" s="73"/>
      <c r="E244" s="75"/>
      <c r="F244" s="69" t="s">
        <v>19</v>
      </c>
      <c r="G244" s="14">
        <f>G235+G226</f>
        <v>0</v>
      </c>
      <c r="H244" s="14">
        <f t="shared" ref="H244:M244" si="233">H235+H226</f>
        <v>0</v>
      </c>
      <c r="I244" s="14">
        <f t="shared" si="233"/>
        <v>0</v>
      </c>
      <c r="J244" s="14">
        <f t="shared" si="233"/>
        <v>0</v>
      </c>
      <c r="K244" s="14">
        <f t="shared" si="233"/>
        <v>0</v>
      </c>
      <c r="L244" s="14">
        <f t="shared" si="233"/>
        <v>0</v>
      </c>
      <c r="M244" s="14">
        <f t="shared" si="233"/>
        <v>0</v>
      </c>
      <c r="N244" s="14">
        <f t="shared" ref="N244:P244" si="234">N235+N226</f>
        <v>0</v>
      </c>
      <c r="O244" s="14">
        <f t="shared" si="234"/>
        <v>0</v>
      </c>
      <c r="P244" s="14">
        <f t="shared" si="234"/>
        <v>0</v>
      </c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</row>
    <row r="245" spans="1:28" s="16" customFormat="1" ht="50.25" customHeight="1">
      <c r="A245" s="49" t="s">
        <v>83</v>
      </c>
      <c r="B245" s="50"/>
      <c r="C245" s="98"/>
      <c r="D245" s="98"/>
      <c r="E245" s="99"/>
      <c r="F245" s="100" t="s">
        <v>77</v>
      </c>
      <c r="G245" s="22" t="s">
        <v>77</v>
      </c>
      <c r="H245" s="22" t="s">
        <v>77</v>
      </c>
      <c r="I245" s="22" t="s">
        <v>77</v>
      </c>
      <c r="J245" s="22" t="s">
        <v>77</v>
      </c>
      <c r="K245" s="22" t="s">
        <v>77</v>
      </c>
      <c r="L245" s="22" t="s">
        <v>77</v>
      </c>
      <c r="M245" s="22" t="s">
        <v>77</v>
      </c>
      <c r="N245" s="22" t="s">
        <v>77</v>
      </c>
      <c r="O245" s="22" t="s">
        <v>77</v>
      </c>
      <c r="P245" s="22" t="s">
        <v>77</v>
      </c>
      <c r="Q245" s="22" t="s">
        <v>77</v>
      </c>
      <c r="R245" s="22" t="s">
        <v>77</v>
      </c>
      <c r="S245" s="22" t="s">
        <v>77</v>
      </c>
      <c r="T245" s="22" t="s">
        <v>77</v>
      </c>
      <c r="U245" s="22" t="s">
        <v>77</v>
      </c>
      <c r="V245" s="22" t="s">
        <v>77</v>
      </c>
      <c r="W245" s="22" t="s">
        <v>77</v>
      </c>
      <c r="X245" s="22" t="s">
        <v>77</v>
      </c>
      <c r="Y245" s="22" t="s">
        <v>77</v>
      </c>
      <c r="Z245" s="22"/>
      <c r="AA245" s="22"/>
      <c r="AB245" s="22"/>
    </row>
    <row r="246" spans="1:28" s="16" customFormat="1" ht="131.25" customHeight="1">
      <c r="A246" s="101" t="s">
        <v>136</v>
      </c>
      <c r="B246" s="102"/>
      <c r="C246" s="103"/>
      <c r="D246" s="103"/>
      <c r="E246" s="104"/>
      <c r="F246" s="100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</row>
    <row r="247" spans="1:28" s="16" customFormat="1" ht="52.5" customHeight="1">
      <c r="A247" s="105"/>
      <c r="B247" s="67" t="s">
        <v>137</v>
      </c>
      <c r="C247" s="106"/>
      <c r="D247" s="106"/>
      <c r="E247" s="107" t="s">
        <v>16</v>
      </c>
      <c r="F247" s="59" t="s">
        <v>17</v>
      </c>
      <c r="G247" s="14">
        <f>K247+L247+M247+N247+O247+P247</f>
        <v>2719562.33</v>
      </c>
      <c r="H247" s="14"/>
      <c r="I247" s="14"/>
      <c r="J247" s="14"/>
      <c r="K247" s="14">
        <f>K248+K249</f>
        <v>2719562.33</v>
      </c>
      <c r="L247" s="14"/>
      <c r="M247" s="14"/>
      <c r="N247" s="14"/>
      <c r="O247" s="14"/>
      <c r="P247" s="14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</row>
    <row r="248" spans="1:28" s="16" customFormat="1" ht="144">
      <c r="A248" s="105"/>
      <c r="B248" s="71"/>
      <c r="C248" s="108">
        <v>2017</v>
      </c>
      <c r="D248" s="108">
        <v>2022</v>
      </c>
      <c r="E248" s="109"/>
      <c r="F248" s="59" t="s">
        <v>18</v>
      </c>
      <c r="G248" s="14">
        <f t="shared" ref="G248:G249" si="235">K248+L248+M248+N248+O248+P248</f>
        <v>110000</v>
      </c>
      <c r="H248" s="14"/>
      <c r="I248" s="14"/>
      <c r="J248" s="14"/>
      <c r="K248" s="14">
        <f>K254+K257</f>
        <v>110000</v>
      </c>
      <c r="L248" s="14"/>
      <c r="M248" s="14"/>
      <c r="N248" s="14"/>
      <c r="O248" s="14"/>
      <c r="P248" s="14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</row>
    <row r="249" spans="1:28" s="16" customFormat="1" ht="66" customHeight="1">
      <c r="A249" s="110"/>
      <c r="B249" s="74"/>
      <c r="C249" s="111"/>
      <c r="D249" s="111"/>
      <c r="E249" s="112"/>
      <c r="F249" s="59" t="s">
        <v>19</v>
      </c>
      <c r="G249" s="14">
        <f t="shared" si="235"/>
        <v>2609562.33</v>
      </c>
      <c r="H249" s="14"/>
      <c r="I249" s="14"/>
      <c r="J249" s="14"/>
      <c r="K249" s="14">
        <f>K255+K258</f>
        <v>2609562.33</v>
      </c>
      <c r="L249" s="14"/>
      <c r="M249" s="14"/>
      <c r="N249" s="14"/>
      <c r="O249" s="14"/>
      <c r="P249" s="14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</row>
    <row r="250" spans="1:28" s="16" customFormat="1" ht="38.25" customHeight="1">
      <c r="A250" s="105"/>
      <c r="B250" s="77" t="s">
        <v>138</v>
      </c>
      <c r="C250" s="106"/>
      <c r="D250" s="113"/>
      <c r="E250" s="107" t="s">
        <v>16</v>
      </c>
      <c r="F250" s="59" t="s">
        <v>17</v>
      </c>
      <c r="G250" s="14">
        <f>K250+L250+M250+N250+O250+P250</f>
        <v>2719562.33</v>
      </c>
      <c r="H250" s="14"/>
      <c r="I250" s="14"/>
      <c r="J250" s="14"/>
      <c r="K250" s="14">
        <f>K251+K252</f>
        <v>2719562.33</v>
      </c>
      <c r="L250" s="14"/>
      <c r="M250" s="14"/>
      <c r="N250" s="14"/>
      <c r="O250" s="14"/>
      <c r="P250" s="14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</row>
    <row r="251" spans="1:28" s="16" customFormat="1" ht="144">
      <c r="A251" s="105"/>
      <c r="B251" s="78"/>
      <c r="C251" s="108">
        <v>2017</v>
      </c>
      <c r="D251" s="108">
        <v>2022</v>
      </c>
      <c r="E251" s="109"/>
      <c r="F251" s="59" t="s">
        <v>18</v>
      </c>
      <c r="G251" s="14">
        <f t="shared" ref="G251:G252" si="236">K251+L251+M251+N251+O251+P251</f>
        <v>110000</v>
      </c>
      <c r="H251" s="14"/>
      <c r="I251" s="14"/>
      <c r="J251" s="14"/>
      <c r="K251" s="14">
        <f>K254+K257</f>
        <v>110000</v>
      </c>
      <c r="L251" s="14"/>
      <c r="M251" s="14"/>
      <c r="N251" s="14"/>
      <c r="O251" s="14"/>
      <c r="P251" s="14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</row>
    <row r="252" spans="1:28" s="16" customFormat="1" ht="79.5" customHeight="1">
      <c r="A252" s="105"/>
      <c r="B252" s="79"/>
      <c r="C252" s="111"/>
      <c r="D252" s="114"/>
      <c r="E252" s="112"/>
      <c r="F252" s="59" t="s">
        <v>19</v>
      </c>
      <c r="G252" s="14">
        <f t="shared" si="236"/>
        <v>2609562.33</v>
      </c>
      <c r="H252" s="14"/>
      <c r="I252" s="14"/>
      <c r="J252" s="14"/>
      <c r="K252" s="14">
        <f>K255+K258</f>
        <v>2609562.33</v>
      </c>
      <c r="L252" s="14"/>
      <c r="M252" s="14"/>
      <c r="N252" s="14"/>
      <c r="O252" s="14"/>
      <c r="P252" s="14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</row>
    <row r="253" spans="1:28" s="16" customFormat="1" ht="87.75" customHeight="1">
      <c r="A253" s="115"/>
      <c r="B253" s="116" t="s">
        <v>78</v>
      </c>
      <c r="C253" s="106"/>
      <c r="D253" s="106"/>
      <c r="E253" s="113"/>
      <c r="F253" s="59" t="s">
        <v>17</v>
      </c>
      <c r="G253" s="14">
        <f>K253+L253+M253+N253+O253+P253</f>
        <v>2714911.9</v>
      </c>
      <c r="H253" s="14"/>
      <c r="I253" s="14"/>
      <c r="J253" s="14"/>
      <c r="K253" s="14">
        <f>K254+K255</f>
        <v>2714911.9</v>
      </c>
      <c r="L253" s="14"/>
      <c r="M253" s="14"/>
      <c r="N253" s="14"/>
      <c r="O253" s="14"/>
      <c r="P253" s="14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</row>
    <row r="254" spans="1:28" s="16" customFormat="1" ht="102" customHeight="1">
      <c r="A254" s="105"/>
      <c r="B254" s="117"/>
      <c r="C254" s="108"/>
      <c r="D254" s="108"/>
      <c r="E254" s="118" t="s">
        <v>16</v>
      </c>
      <c r="F254" s="59" t="s">
        <v>18</v>
      </c>
      <c r="G254" s="14">
        <f t="shared" ref="G254:G255" si="237">K254+L254+M254+N254+O254+P254</f>
        <v>109500</v>
      </c>
      <c r="H254" s="14"/>
      <c r="I254" s="14"/>
      <c r="J254" s="14"/>
      <c r="K254" s="14">
        <v>109500</v>
      </c>
      <c r="L254" s="14"/>
      <c r="M254" s="14"/>
      <c r="N254" s="14"/>
      <c r="O254" s="14"/>
      <c r="P254" s="14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</row>
    <row r="255" spans="1:28" s="16" customFormat="1" ht="74.25" customHeight="1">
      <c r="A255" s="105"/>
      <c r="B255" s="117"/>
      <c r="C255" s="111">
        <v>2017</v>
      </c>
      <c r="D255" s="111">
        <v>2022</v>
      </c>
      <c r="E255" s="114"/>
      <c r="F255" s="59" t="s">
        <v>19</v>
      </c>
      <c r="G255" s="14">
        <f t="shared" si="237"/>
        <v>2605411.9</v>
      </c>
      <c r="H255" s="14"/>
      <c r="I255" s="14"/>
      <c r="J255" s="14"/>
      <c r="K255" s="14">
        <v>2605411.9</v>
      </c>
      <c r="L255" s="14"/>
      <c r="M255" s="14"/>
      <c r="N255" s="14"/>
      <c r="O255" s="14"/>
      <c r="P255" s="14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</row>
    <row r="256" spans="1:28" s="16" customFormat="1" ht="51.75" customHeight="1">
      <c r="A256" s="119"/>
      <c r="B256" s="77" t="s">
        <v>79</v>
      </c>
      <c r="C256" s="66">
        <v>2017</v>
      </c>
      <c r="D256" s="66">
        <v>2022</v>
      </c>
      <c r="E256" s="120" t="s">
        <v>16</v>
      </c>
      <c r="F256" s="59" t="s">
        <v>17</v>
      </c>
      <c r="G256" s="14">
        <f>K256+L256+M256+N256+O256+P256</f>
        <v>4650.43</v>
      </c>
      <c r="H256" s="14"/>
      <c r="I256" s="14"/>
      <c r="J256" s="14"/>
      <c r="K256" s="14">
        <f>K257+K258</f>
        <v>4650.43</v>
      </c>
      <c r="L256" s="14"/>
      <c r="M256" s="14"/>
      <c r="N256" s="14"/>
      <c r="O256" s="14"/>
      <c r="P256" s="14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</row>
    <row r="257" spans="1:28" s="16" customFormat="1" ht="108.75" customHeight="1">
      <c r="A257" s="84"/>
      <c r="B257" s="78"/>
      <c r="C257" s="70"/>
      <c r="D257" s="70"/>
      <c r="E257" s="121"/>
      <c r="F257" s="59" t="s">
        <v>18</v>
      </c>
      <c r="G257" s="14">
        <f t="shared" ref="G257:G258" si="238">K257+L257+M257+N257+O257+P257</f>
        <v>500</v>
      </c>
      <c r="H257" s="14"/>
      <c r="I257" s="14"/>
      <c r="J257" s="14"/>
      <c r="K257" s="14">
        <v>500</v>
      </c>
      <c r="L257" s="14"/>
      <c r="M257" s="14"/>
      <c r="N257" s="14"/>
      <c r="O257" s="14"/>
      <c r="P257" s="14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</row>
    <row r="258" spans="1:28" s="16" customFormat="1" ht="81" customHeight="1">
      <c r="A258" s="122"/>
      <c r="B258" s="79"/>
      <c r="C258" s="73"/>
      <c r="D258" s="73"/>
      <c r="E258" s="123"/>
      <c r="F258" s="59" t="s">
        <v>19</v>
      </c>
      <c r="G258" s="14">
        <f t="shared" si="238"/>
        <v>4150.43</v>
      </c>
      <c r="H258" s="14"/>
      <c r="I258" s="14"/>
      <c r="J258" s="14"/>
      <c r="K258" s="14">
        <v>4150.43</v>
      </c>
      <c r="L258" s="14"/>
      <c r="M258" s="14"/>
      <c r="N258" s="14"/>
      <c r="O258" s="14"/>
      <c r="P258" s="14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</row>
    <row r="259" spans="1:28" s="16" customFormat="1" ht="50.25" customHeight="1">
      <c r="A259" s="66"/>
      <c r="B259" s="67" t="s">
        <v>80</v>
      </c>
      <c r="C259" s="66">
        <v>2017</v>
      </c>
      <c r="D259" s="66">
        <v>2022</v>
      </c>
      <c r="E259" s="120" t="s">
        <v>16</v>
      </c>
      <c r="F259" s="59" t="s">
        <v>17</v>
      </c>
      <c r="G259" s="14">
        <f>K259+L259+M259+N259+O259+P259</f>
        <v>1359781.25</v>
      </c>
      <c r="H259" s="14"/>
      <c r="I259" s="14"/>
      <c r="J259" s="14"/>
      <c r="K259" s="14">
        <f>K260+K261</f>
        <v>1359781.25</v>
      </c>
      <c r="L259" s="14"/>
      <c r="M259" s="14"/>
      <c r="N259" s="14"/>
      <c r="O259" s="14"/>
      <c r="P259" s="14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</row>
    <row r="260" spans="1:28" s="16" customFormat="1" ht="116.25" customHeight="1">
      <c r="A260" s="70"/>
      <c r="B260" s="71"/>
      <c r="C260" s="70"/>
      <c r="D260" s="70"/>
      <c r="E260" s="121"/>
      <c r="F260" s="59" t="s">
        <v>18</v>
      </c>
      <c r="G260" s="14">
        <f t="shared" ref="G260:G261" si="239">K260+L260+M260+N260+O260+P260</f>
        <v>55000</v>
      </c>
      <c r="H260" s="14"/>
      <c r="I260" s="14"/>
      <c r="J260" s="14"/>
      <c r="K260" s="14">
        <v>55000</v>
      </c>
      <c r="L260" s="14"/>
      <c r="M260" s="14"/>
      <c r="N260" s="14"/>
      <c r="O260" s="14"/>
      <c r="P260" s="14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</row>
    <row r="261" spans="1:28" s="16" customFormat="1" ht="71.25" customHeight="1">
      <c r="A261" s="73"/>
      <c r="B261" s="74"/>
      <c r="C261" s="73"/>
      <c r="D261" s="73"/>
      <c r="E261" s="123"/>
      <c r="F261" s="59" t="s">
        <v>19</v>
      </c>
      <c r="G261" s="14">
        <f t="shared" si="239"/>
        <v>1304781.25</v>
      </c>
      <c r="H261" s="14"/>
      <c r="I261" s="14"/>
      <c r="J261" s="14"/>
      <c r="K261" s="14">
        <f>K264</f>
        <v>1304781.25</v>
      </c>
      <c r="L261" s="14"/>
      <c r="M261" s="14"/>
      <c r="N261" s="14"/>
      <c r="O261" s="14"/>
      <c r="P261" s="14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</row>
    <row r="262" spans="1:28" s="16" customFormat="1" ht="24.75" customHeight="1">
      <c r="A262" s="66"/>
      <c r="B262" s="77" t="s">
        <v>139</v>
      </c>
      <c r="C262" s="66"/>
      <c r="D262" s="66"/>
      <c r="E262" s="120" t="s">
        <v>16</v>
      </c>
      <c r="F262" s="59" t="s">
        <v>17</v>
      </c>
      <c r="G262" s="14">
        <f>K262+L262+M262+N262+O262+P262</f>
        <v>1359781.25</v>
      </c>
      <c r="H262" s="14"/>
      <c r="I262" s="14"/>
      <c r="J262" s="14"/>
      <c r="K262" s="14">
        <f>K263+K264</f>
        <v>1359781.25</v>
      </c>
      <c r="L262" s="14"/>
      <c r="M262" s="14"/>
      <c r="N262" s="14"/>
      <c r="O262" s="14"/>
      <c r="P262" s="14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</row>
    <row r="263" spans="1:28" s="16" customFormat="1" ht="103.5" customHeight="1">
      <c r="A263" s="70"/>
      <c r="B263" s="78"/>
      <c r="C263" s="70"/>
      <c r="D263" s="70"/>
      <c r="E263" s="121"/>
      <c r="F263" s="59" t="s">
        <v>18</v>
      </c>
      <c r="G263" s="14">
        <f t="shared" ref="G263:G267" si="240">K263+L263+M263+N263+O263+P263</f>
        <v>55000</v>
      </c>
      <c r="H263" s="14"/>
      <c r="I263" s="14"/>
      <c r="J263" s="14"/>
      <c r="K263" s="14">
        <v>55000</v>
      </c>
      <c r="L263" s="14"/>
      <c r="M263" s="14"/>
      <c r="N263" s="14"/>
      <c r="O263" s="14"/>
      <c r="P263" s="14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</row>
    <row r="264" spans="1:28" s="16" customFormat="1" ht="79.5" customHeight="1">
      <c r="A264" s="73"/>
      <c r="B264" s="79"/>
      <c r="C264" s="73"/>
      <c r="D264" s="73"/>
      <c r="E264" s="123"/>
      <c r="F264" s="59" t="s">
        <v>19</v>
      </c>
      <c r="G264" s="14">
        <f t="shared" si="240"/>
        <v>1304781.25</v>
      </c>
      <c r="H264" s="14"/>
      <c r="I264" s="14"/>
      <c r="J264" s="14"/>
      <c r="K264" s="14">
        <v>1304781.25</v>
      </c>
      <c r="L264" s="14"/>
      <c r="M264" s="14"/>
      <c r="N264" s="14"/>
      <c r="O264" s="14"/>
      <c r="P264" s="14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</row>
    <row r="265" spans="1:28" s="16" customFormat="1" ht="45" customHeight="1">
      <c r="A265" s="66"/>
      <c r="B265" s="77" t="s">
        <v>81</v>
      </c>
      <c r="C265" s="66">
        <v>2017</v>
      </c>
      <c r="D265" s="66">
        <v>2022</v>
      </c>
      <c r="E265" s="120" t="s">
        <v>16</v>
      </c>
      <c r="F265" s="59" t="s">
        <v>17</v>
      </c>
      <c r="G265" s="14">
        <f t="shared" si="240"/>
        <v>1359781.25</v>
      </c>
      <c r="H265" s="14"/>
      <c r="I265" s="14"/>
      <c r="J265" s="14"/>
      <c r="K265" s="14">
        <f>K266+K267</f>
        <v>1359781.25</v>
      </c>
      <c r="L265" s="14"/>
      <c r="M265" s="14"/>
      <c r="N265" s="14"/>
      <c r="O265" s="14"/>
      <c r="P265" s="14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</row>
    <row r="266" spans="1:28" s="16" customFormat="1" ht="111.75" customHeight="1">
      <c r="A266" s="70"/>
      <c r="B266" s="78"/>
      <c r="C266" s="70"/>
      <c r="D266" s="70"/>
      <c r="E266" s="121"/>
      <c r="F266" s="59" t="s">
        <v>18</v>
      </c>
      <c r="G266" s="14">
        <f t="shared" si="240"/>
        <v>55000</v>
      </c>
      <c r="H266" s="14"/>
      <c r="I266" s="14"/>
      <c r="J266" s="14"/>
      <c r="K266" s="14">
        <v>55000</v>
      </c>
      <c r="L266" s="14"/>
      <c r="M266" s="14"/>
      <c r="N266" s="14"/>
      <c r="O266" s="14"/>
      <c r="P266" s="14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</row>
    <row r="267" spans="1:28" s="16" customFormat="1" ht="72" customHeight="1">
      <c r="A267" s="73"/>
      <c r="B267" s="79"/>
      <c r="C267" s="73"/>
      <c r="D267" s="73"/>
      <c r="E267" s="123"/>
      <c r="F267" s="59" t="s">
        <v>19</v>
      </c>
      <c r="G267" s="14">
        <f t="shared" si="240"/>
        <v>1304781.25</v>
      </c>
      <c r="H267" s="14"/>
      <c r="I267" s="14"/>
      <c r="J267" s="14"/>
      <c r="K267" s="14">
        <v>1304781.25</v>
      </c>
      <c r="L267" s="14"/>
      <c r="M267" s="14"/>
      <c r="N267" s="14"/>
      <c r="O267" s="14"/>
      <c r="P267" s="14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</row>
    <row r="268" spans="1:28" s="16" customFormat="1" ht="48.75" customHeight="1">
      <c r="A268" s="66"/>
      <c r="B268" s="67" t="s">
        <v>82</v>
      </c>
      <c r="C268" s="66">
        <v>2017</v>
      </c>
      <c r="D268" s="66">
        <v>2022</v>
      </c>
      <c r="E268" s="120" t="s">
        <v>16</v>
      </c>
      <c r="F268" s="59" t="s">
        <v>17</v>
      </c>
      <c r="G268" s="14">
        <f>K268+L268+M268+N268+O268+P268</f>
        <v>4079343.58</v>
      </c>
      <c r="H268" s="14"/>
      <c r="I268" s="14"/>
      <c r="J268" s="14"/>
      <c r="K268" s="14">
        <f>K247+K259</f>
        <v>4079343.58</v>
      </c>
      <c r="L268" s="26"/>
      <c r="M268" s="26"/>
      <c r="N268" s="26"/>
      <c r="O268" s="26"/>
      <c r="P268" s="26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</row>
    <row r="269" spans="1:28" s="16" customFormat="1" ht="113.25" customHeight="1">
      <c r="A269" s="70"/>
      <c r="B269" s="71"/>
      <c r="C269" s="70"/>
      <c r="D269" s="70"/>
      <c r="E269" s="121"/>
      <c r="F269" s="59" t="s">
        <v>18</v>
      </c>
      <c r="G269" s="14">
        <f>K269+L269+M269+N269+O269+P269</f>
        <v>165000</v>
      </c>
      <c r="H269" s="14"/>
      <c r="I269" s="14"/>
      <c r="J269" s="14"/>
      <c r="K269" s="14">
        <v>165000</v>
      </c>
      <c r="L269" s="14"/>
      <c r="M269" s="14"/>
      <c r="N269" s="14"/>
      <c r="O269" s="14"/>
      <c r="P269" s="14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</row>
    <row r="270" spans="1:28" s="16" customFormat="1" ht="75" customHeight="1">
      <c r="A270" s="73"/>
      <c r="B270" s="74"/>
      <c r="C270" s="73"/>
      <c r="D270" s="73"/>
      <c r="E270" s="123"/>
      <c r="F270" s="59" t="s">
        <v>19</v>
      </c>
      <c r="G270" s="14">
        <f>K270+L270+M270+N270+O270+P270</f>
        <v>3914343.58</v>
      </c>
      <c r="H270" s="14"/>
      <c r="I270" s="14"/>
      <c r="J270" s="14"/>
      <c r="K270" s="14">
        <f>K249+K261</f>
        <v>3914343.58</v>
      </c>
      <c r="L270" s="14"/>
      <c r="M270" s="14"/>
      <c r="N270" s="14"/>
      <c r="O270" s="14"/>
      <c r="P270" s="14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</row>
    <row r="271" spans="1:28" s="16" customFormat="1" ht="86.25" customHeight="1">
      <c r="A271" s="54" t="s">
        <v>94</v>
      </c>
      <c r="B271" s="55"/>
      <c r="C271" s="124" t="s">
        <v>77</v>
      </c>
      <c r="D271" s="125" t="s">
        <v>77</v>
      </c>
      <c r="E271" s="100" t="s">
        <v>77</v>
      </c>
      <c r="F271" s="126" t="s">
        <v>77</v>
      </c>
      <c r="G271" s="23" t="s">
        <v>77</v>
      </c>
      <c r="H271" s="23" t="s">
        <v>77</v>
      </c>
      <c r="I271" s="23" t="s">
        <v>77</v>
      </c>
      <c r="J271" s="23" t="s">
        <v>77</v>
      </c>
      <c r="K271" s="31" t="s">
        <v>86</v>
      </c>
      <c r="L271" s="23" t="s">
        <v>77</v>
      </c>
      <c r="M271" s="23" t="s">
        <v>77</v>
      </c>
      <c r="N271" s="23" t="s">
        <v>77</v>
      </c>
      <c r="O271" s="23" t="s">
        <v>77</v>
      </c>
      <c r="P271" s="23" t="s">
        <v>77</v>
      </c>
      <c r="Q271" s="12" t="s">
        <v>77</v>
      </c>
      <c r="R271" s="12" t="s">
        <v>77</v>
      </c>
      <c r="S271" s="12" t="s">
        <v>77</v>
      </c>
      <c r="T271" s="12" t="s">
        <v>77</v>
      </c>
      <c r="U271" s="12" t="s">
        <v>77</v>
      </c>
      <c r="V271" s="12" t="s">
        <v>77</v>
      </c>
      <c r="W271" s="12" t="s">
        <v>77</v>
      </c>
      <c r="X271" s="12" t="s">
        <v>77</v>
      </c>
      <c r="Y271" s="12" t="s">
        <v>77</v>
      </c>
      <c r="Z271" s="12"/>
      <c r="AA271" s="12"/>
      <c r="AB271" s="12"/>
    </row>
    <row r="272" spans="1:28" s="16" customFormat="1" ht="67.5" customHeight="1">
      <c r="A272" s="51" t="s">
        <v>140</v>
      </c>
      <c r="B272" s="52"/>
      <c r="C272" s="124">
        <v>2017</v>
      </c>
      <c r="D272" s="125">
        <v>2022</v>
      </c>
      <c r="E272" s="100" t="s">
        <v>77</v>
      </c>
      <c r="F272" s="100" t="s">
        <v>77</v>
      </c>
      <c r="G272" s="22" t="s">
        <v>77</v>
      </c>
      <c r="H272" s="22" t="s">
        <v>77</v>
      </c>
      <c r="I272" s="22" t="s">
        <v>77</v>
      </c>
      <c r="J272" s="22" t="s">
        <v>77</v>
      </c>
      <c r="K272" s="22" t="s">
        <v>77</v>
      </c>
      <c r="L272" s="22" t="s">
        <v>77</v>
      </c>
      <c r="M272" s="22" t="s">
        <v>77</v>
      </c>
      <c r="N272" s="22" t="s">
        <v>77</v>
      </c>
      <c r="O272" s="22" t="s">
        <v>77</v>
      </c>
      <c r="P272" s="22" t="s">
        <v>77</v>
      </c>
      <c r="Q272" s="22" t="s">
        <v>77</v>
      </c>
      <c r="R272" s="22" t="s">
        <v>77</v>
      </c>
      <c r="S272" s="22" t="s">
        <v>77</v>
      </c>
      <c r="T272" s="22" t="s">
        <v>77</v>
      </c>
      <c r="U272" s="22" t="s">
        <v>77</v>
      </c>
      <c r="V272" s="22" t="s">
        <v>77</v>
      </c>
      <c r="W272" s="22" t="s">
        <v>77</v>
      </c>
      <c r="X272" s="22" t="s">
        <v>77</v>
      </c>
      <c r="Y272" s="22" t="s">
        <v>77</v>
      </c>
      <c r="Z272" s="22"/>
      <c r="AA272" s="22"/>
      <c r="AB272" s="22"/>
    </row>
    <row r="273" spans="1:28" s="16" customFormat="1" ht="75" customHeight="1">
      <c r="A273" s="84"/>
      <c r="B273" s="67" t="s">
        <v>84</v>
      </c>
      <c r="C273" s="119"/>
      <c r="D273" s="127"/>
      <c r="E273" s="120" t="s">
        <v>16</v>
      </c>
      <c r="F273" s="59" t="s">
        <v>17</v>
      </c>
      <c r="G273" s="14">
        <f>K273+L273+M273+N273+O273+P273</f>
        <v>26220324.48</v>
      </c>
      <c r="H273" s="14"/>
      <c r="I273" s="14"/>
      <c r="J273" s="14"/>
      <c r="K273" s="14">
        <f>K276</f>
        <v>11743525.529999999</v>
      </c>
      <c r="L273" s="14">
        <f t="shared" ref="L273:M273" si="241">L276</f>
        <v>2176810.9500000002</v>
      </c>
      <c r="M273" s="14">
        <f t="shared" si="241"/>
        <v>3053494</v>
      </c>
      <c r="N273" s="14">
        <f t="shared" ref="N273:P273" si="242">N276</f>
        <v>3053494</v>
      </c>
      <c r="O273" s="14">
        <f t="shared" si="242"/>
        <v>3096500</v>
      </c>
      <c r="P273" s="14">
        <f t="shared" si="242"/>
        <v>3096500</v>
      </c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</row>
    <row r="274" spans="1:28" s="16" customFormat="1" ht="102" customHeight="1">
      <c r="A274" s="84"/>
      <c r="B274" s="71"/>
      <c r="C274" s="84">
        <v>2017</v>
      </c>
      <c r="D274" s="128">
        <v>2022</v>
      </c>
      <c r="E274" s="121"/>
      <c r="F274" s="59" t="s">
        <v>18</v>
      </c>
      <c r="G274" s="14">
        <f t="shared" ref="G274:G275" si="243">K274+L274+M274+N274+O274+P274</f>
        <v>16299142.07</v>
      </c>
      <c r="H274" s="14"/>
      <c r="I274" s="14"/>
      <c r="J274" s="14"/>
      <c r="K274" s="14">
        <f>K277</f>
        <v>1822343.1199999999</v>
      </c>
      <c r="L274" s="14">
        <f t="shared" ref="L274:M274" si="244">L277</f>
        <v>2176810.9500000002</v>
      </c>
      <c r="M274" s="14">
        <f t="shared" si="244"/>
        <v>3053494</v>
      </c>
      <c r="N274" s="14">
        <f t="shared" ref="N274:P274" si="245">N277</f>
        <v>3053494</v>
      </c>
      <c r="O274" s="14">
        <f t="shared" si="245"/>
        <v>3096500</v>
      </c>
      <c r="P274" s="14">
        <f t="shared" si="245"/>
        <v>3096500</v>
      </c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</row>
    <row r="275" spans="1:28" s="16" customFormat="1" ht="64.5" customHeight="1">
      <c r="A275" s="122"/>
      <c r="B275" s="74"/>
      <c r="C275" s="122"/>
      <c r="D275" s="110"/>
      <c r="E275" s="123"/>
      <c r="F275" s="59" t="s">
        <v>19</v>
      </c>
      <c r="G275" s="14">
        <f t="shared" si="243"/>
        <v>9921182.4100000001</v>
      </c>
      <c r="H275" s="14"/>
      <c r="I275" s="14"/>
      <c r="J275" s="14"/>
      <c r="K275" s="14">
        <f>K278</f>
        <v>9921182.4100000001</v>
      </c>
      <c r="L275" s="14">
        <f t="shared" ref="L275:M275" si="246">L278</f>
        <v>0</v>
      </c>
      <c r="M275" s="14">
        <f t="shared" si="246"/>
        <v>0</v>
      </c>
      <c r="N275" s="14">
        <f t="shared" ref="N275:P275" si="247">N278</f>
        <v>0</v>
      </c>
      <c r="O275" s="14">
        <f t="shared" si="247"/>
        <v>0</v>
      </c>
      <c r="P275" s="14">
        <f t="shared" si="247"/>
        <v>0</v>
      </c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</row>
    <row r="276" spans="1:28" s="16" customFormat="1" ht="42.75" customHeight="1">
      <c r="A276" s="105"/>
      <c r="B276" s="67" t="s">
        <v>85</v>
      </c>
      <c r="C276" s="119"/>
      <c r="D276" s="127"/>
      <c r="E276" s="120" t="s">
        <v>16</v>
      </c>
      <c r="F276" s="59" t="s">
        <v>17</v>
      </c>
      <c r="G276" s="14">
        <f>K276+L276+M276+N276+O276+P276</f>
        <v>26220324.48</v>
      </c>
      <c r="H276" s="14"/>
      <c r="I276" s="14"/>
      <c r="J276" s="14"/>
      <c r="K276" s="14">
        <f>K318</f>
        <v>11743525.529999999</v>
      </c>
      <c r="L276" s="14">
        <f t="shared" ref="L276:M276" si="248">L318</f>
        <v>2176810.9500000002</v>
      </c>
      <c r="M276" s="14">
        <f t="shared" si="248"/>
        <v>3053494</v>
      </c>
      <c r="N276" s="14">
        <f t="shared" ref="N276:P276" si="249">N318</f>
        <v>3053494</v>
      </c>
      <c r="O276" s="14">
        <f t="shared" si="249"/>
        <v>3096500</v>
      </c>
      <c r="P276" s="14">
        <f t="shared" si="249"/>
        <v>3096500</v>
      </c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</row>
    <row r="277" spans="1:28" s="16" customFormat="1" ht="110.25" customHeight="1">
      <c r="A277" s="105"/>
      <c r="B277" s="71"/>
      <c r="C277" s="84"/>
      <c r="D277" s="128"/>
      <c r="E277" s="121"/>
      <c r="F277" s="59" t="s">
        <v>18</v>
      </c>
      <c r="G277" s="14">
        <f t="shared" ref="G277:G278" si="250">K277+L277+M277+N277+O277+P277</f>
        <v>16299142.07</v>
      </c>
      <c r="H277" s="14"/>
      <c r="I277" s="14"/>
      <c r="J277" s="14"/>
      <c r="K277" s="14">
        <f>K319</f>
        <v>1822343.1199999999</v>
      </c>
      <c r="L277" s="14">
        <f t="shared" ref="L277:M277" si="251">L319</f>
        <v>2176810.9500000002</v>
      </c>
      <c r="M277" s="14">
        <f t="shared" si="251"/>
        <v>3053494</v>
      </c>
      <c r="N277" s="14">
        <f t="shared" ref="N277:P277" si="252">N319</f>
        <v>3053494</v>
      </c>
      <c r="O277" s="14">
        <f t="shared" si="252"/>
        <v>3096500</v>
      </c>
      <c r="P277" s="14">
        <f t="shared" si="252"/>
        <v>3096500</v>
      </c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</row>
    <row r="278" spans="1:28" s="16" customFormat="1" ht="75" customHeight="1">
      <c r="A278" s="105"/>
      <c r="B278" s="74"/>
      <c r="C278" s="122"/>
      <c r="D278" s="110"/>
      <c r="E278" s="123"/>
      <c r="F278" s="59" t="s">
        <v>19</v>
      </c>
      <c r="G278" s="14">
        <f t="shared" si="250"/>
        <v>9921182.4100000001</v>
      </c>
      <c r="H278" s="14"/>
      <c r="I278" s="14"/>
      <c r="J278" s="14"/>
      <c r="K278" s="14">
        <f>K320</f>
        <v>9921182.4100000001</v>
      </c>
      <c r="L278" s="14">
        <f t="shared" ref="L278:M278" si="253">L320</f>
        <v>0</v>
      </c>
      <c r="M278" s="14">
        <f t="shared" si="253"/>
        <v>0</v>
      </c>
      <c r="N278" s="14">
        <f t="shared" ref="N278:P278" si="254">N320</f>
        <v>0</v>
      </c>
      <c r="O278" s="14">
        <f t="shared" si="254"/>
        <v>0</v>
      </c>
      <c r="P278" s="14">
        <f t="shared" si="254"/>
        <v>0</v>
      </c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</row>
    <row r="279" spans="1:28" s="16" customFormat="1" ht="45" customHeight="1">
      <c r="A279" s="119"/>
      <c r="B279" s="77" t="s">
        <v>34</v>
      </c>
      <c r="C279" s="119"/>
      <c r="D279" s="127"/>
      <c r="E279" s="120" t="s">
        <v>16</v>
      </c>
      <c r="F279" s="59" t="s">
        <v>17</v>
      </c>
      <c r="G279" s="14">
        <f>K279+L279+M279+N279+O279+P279</f>
        <v>6231307.4800000004</v>
      </c>
      <c r="H279" s="14"/>
      <c r="I279" s="14"/>
      <c r="J279" s="14"/>
      <c r="K279" s="14">
        <f t="shared" ref="K279:M279" si="255">K280+K281</f>
        <v>445881</v>
      </c>
      <c r="L279" s="14">
        <f t="shared" si="255"/>
        <v>430807</v>
      </c>
      <c r="M279" s="14">
        <f t="shared" si="255"/>
        <v>1277309.74</v>
      </c>
      <c r="N279" s="14">
        <f t="shared" ref="N279:P279" si="256">N280+N281</f>
        <v>1277309.74</v>
      </c>
      <c r="O279" s="14">
        <f t="shared" si="256"/>
        <v>1400000</v>
      </c>
      <c r="P279" s="14">
        <f t="shared" si="256"/>
        <v>1400000</v>
      </c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</row>
    <row r="280" spans="1:28" s="16" customFormat="1" ht="105.75" customHeight="1">
      <c r="A280" s="84"/>
      <c r="B280" s="78"/>
      <c r="C280" s="84">
        <v>2017</v>
      </c>
      <c r="D280" s="128">
        <v>2022</v>
      </c>
      <c r="E280" s="121"/>
      <c r="F280" s="59" t="s">
        <v>18</v>
      </c>
      <c r="G280" s="14">
        <f>K280+L280+M280+N280+O280+P280</f>
        <v>6231307.4800000004</v>
      </c>
      <c r="H280" s="14"/>
      <c r="I280" s="14"/>
      <c r="J280" s="14"/>
      <c r="K280" s="17">
        <v>445881</v>
      </c>
      <c r="L280" s="14">
        <v>430807</v>
      </c>
      <c r="M280" s="14">
        <v>1277309.74</v>
      </c>
      <c r="N280" s="14">
        <v>1277309.74</v>
      </c>
      <c r="O280" s="14">
        <v>1400000</v>
      </c>
      <c r="P280" s="14">
        <v>1400000</v>
      </c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</row>
    <row r="281" spans="1:28" s="16" customFormat="1" ht="67.5" customHeight="1">
      <c r="A281" s="122"/>
      <c r="B281" s="79"/>
      <c r="C281" s="122"/>
      <c r="D281" s="110"/>
      <c r="E281" s="123"/>
      <c r="F281" s="59" t="s">
        <v>19</v>
      </c>
      <c r="G281" s="14">
        <f t="shared" ref="G281:G292" si="257">K281+L281+M281</f>
        <v>0</v>
      </c>
      <c r="H281" s="14"/>
      <c r="I281" s="14"/>
      <c r="J281" s="14"/>
      <c r="K281" s="14"/>
      <c r="L281" s="14"/>
      <c r="M281" s="14"/>
      <c r="N281" s="14"/>
      <c r="O281" s="14"/>
      <c r="P281" s="14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</row>
    <row r="282" spans="1:28" s="16" customFormat="1" ht="41.25" customHeight="1">
      <c r="A282" s="119"/>
      <c r="B282" s="77" t="s">
        <v>87</v>
      </c>
      <c r="C282" s="119"/>
      <c r="D282" s="127"/>
      <c r="E282" s="120" t="s">
        <v>16</v>
      </c>
      <c r="F282" s="59" t="s">
        <v>17</v>
      </c>
      <c r="G282" s="14">
        <f>K282+L282+M282+N282+O282+P282</f>
        <v>1038250</v>
      </c>
      <c r="H282" s="14"/>
      <c r="I282" s="14"/>
      <c r="J282" s="14"/>
      <c r="K282" s="14">
        <f>K283+K284</f>
        <v>158500</v>
      </c>
      <c r="L282" s="14">
        <f t="shared" ref="L282:M282" si="258">L283+L284</f>
        <v>215750</v>
      </c>
      <c r="M282" s="14">
        <f t="shared" si="258"/>
        <v>104000</v>
      </c>
      <c r="N282" s="14">
        <f t="shared" ref="N282:P282" si="259">N283+N284</f>
        <v>300000</v>
      </c>
      <c r="O282" s="14">
        <f t="shared" si="259"/>
        <v>130000</v>
      </c>
      <c r="P282" s="14">
        <f t="shared" si="259"/>
        <v>130000</v>
      </c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</row>
    <row r="283" spans="1:28" s="16" customFormat="1" ht="106.5" customHeight="1">
      <c r="A283" s="84"/>
      <c r="B283" s="78"/>
      <c r="C283" s="84">
        <v>2017</v>
      </c>
      <c r="D283" s="128">
        <v>2022</v>
      </c>
      <c r="E283" s="121"/>
      <c r="F283" s="59" t="s">
        <v>18</v>
      </c>
      <c r="G283" s="14">
        <f>K283+L283+M283+N283+O283+P283</f>
        <v>1038250</v>
      </c>
      <c r="H283" s="14"/>
      <c r="I283" s="14"/>
      <c r="J283" s="14"/>
      <c r="K283" s="14">
        <v>158500</v>
      </c>
      <c r="L283" s="14">
        <v>215750</v>
      </c>
      <c r="M283" s="14">
        <v>104000</v>
      </c>
      <c r="N283" s="14">
        <v>300000</v>
      </c>
      <c r="O283" s="14">
        <v>130000</v>
      </c>
      <c r="P283" s="14">
        <v>130000</v>
      </c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</row>
    <row r="284" spans="1:28" s="16" customFormat="1" ht="67.5" customHeight="1">
      <c r="A284" s="122"/>
      <c r="B284" s="79"/>
      <c r="C284" s="122"/>
      <c r="D284" s="110"/>
      <c r="E284" s="123"/>
      <c r="F284" s="59" t="s">
        <v>19</v>
      </c>
      <c r="G284" s="14">
        <f>K284+L284+M284+N284+O284+P284</f>
        <v>0</v>
      </c>
      <c r="H284" s="14"/>
      <c r="I284" s="14"/>
      <c r="J284" s="14"/>
      <c r="K284" s="14"/>
      <c r="L284" s="14"/>
      <c r="M284" s="14"/>
      <c r="N284" s="14"/>
      <c r="O284" s="14"/>
      <c r="P284" s="14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</row>
    <row r="285" spans="1:28" s="16" customFormat="1" ht="39" customHeight="1">
      <c r="A285" s="119"/>
      <c r="B285" s="77" t="s">
        <v>35</v>
      </c>
      <c r="C285" s="119"/>
      <c r="D285" s="127"/>
      <c r="E285" s="120" t="s">
        <v>16</v>
      </c>
      <c r="F285" s="59" t="s">
        <v>17</v>
      </c>
      <c r="G285" s="14">
        <f>K285+L285+M285+N285+O285+P285</f>
        <v>7324935.3300000001</v>
      </c>
      <c r="H285" s="14"/>
      <c r="I285" s="14"/>
      <c r="J285" s="14"/>
      <c r="K285" s="14">
        <f>K286+K287</f>
        <v>301312.86</v>
      </c>
      <c r="L285" s="14">
        <f t="shared" ref="L285:M285" si="260">L286+L287</f>
        <v>742253.95</v>
      </c>
      <c r="M285" s="14">
        <f t="shared" si="260"/>
        <v>1672184.26</v>
      </c>
      <c r="N285" s="14">
        <f>N286+N287</f>
        <v>1476184.26</v>
      </c>
      <c r="O285" s="14">
        <f t="shared" ref="O285:P285" si="261">O286+O287</f>
        <v>1566500</v>
      </c>
      <c r="P285" s="14">
        <f t="shared" si="261"/>
        <v>1566500</v>
      </c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</row>
    <row r="286" spans="1:28" s="16" customFormat="1" ht="102.75" customHeight="1">
      <c r="A286" s="84"/>
      <c r="B286" s="78"/>
      <c r="C286" s="84">
        <v>2017</v>
      </c>
      <c r="D286" s="128">
        <v>2022</v>
      </c>
      <c r="E286" s="121"/>
      <c r="F286" s="59" t="s">
        <v>18</v>
      </c>
      <c r="G286" s="14">
        <f>K286+L286+M286+N286+O286+P286</f>
        <v>7324935.3300000001</v>
      </c>
      <c r="H286" s="14"/>
      <c r="I286" s="14"/>
      <c r="J286" s="14"/>
      <c r="K286" s="14">
        <v>301312.86</v>
      </c>
      <c r="L286" s="14">
        <v>742253.95</v>
      </c>
      <c r="M286" s="14">
        <v>1672184.26</v>
      </c>
      <c r="N286" s="14">
        <v>1476184.26</v>
      </c>
      <c r="O286" s="14">
        <v>1566500</v>
      </c>
      <c r="P286" s="14">
        <v>1566500</v>
      </c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</row>
    <row r="287" spans="1:28" s="16" customFormat="1" ht="65.25" customHeight="1">
      <c r="A287" s="122"/>
      <c r="B287" s="79"/>
      <c r="C287" s="122"/>
      <c r="D287" s="110"/>
      <c r="E287" s="123"/>
      <c r="F287" s="59" t="s">
        <v>19</v>
      </c>
      <c r="G287" s="14">
        <f t="shared" si="257"/>
        <v>0</v>
      </c>
      <c r="H287" s="14"/>
      <c r="I287" s="14"/>
      <c r="J287" s="14"/>
      <c r="K287" s="14"/>
      <c r="L287" s="14"/>
      <c r="M287" s="14"/>
      <c r="N287" s="14"/>
      <c r="O287" s="14"/>
      <c r="P287" s="14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</row>
    <row r="288" spans="1:28" s="16" customFormat="1" ht="45.75" customHeight="1">
      <c r="A288" s="119"/>
      <c r="B288" s="77" t="s">
        <v>88</v>
      </c>
      <c r="C288" s="84"/>
      <c r="D288" s="128"/>
      <c r="E288" s="120" t="s">
        <v>16</v>
      </c>
      <c r="F288" s="59" t="s">
        <v>17</v>
      </c>
      <c r="G288" s="14">
        <f>K288+L288+M288+N288+O288+P288</f>
        <v>490000</v>
      </c>
      <c r="H288" s="14"/>
      <c r="I288" s="14"/>
      <c r="J288" s="14"/>
      <c r="K288" s="14">
        <f>K289+K290</f>
        <v>490000</v>
      </c>
      <c r="L288" s="14">
        <f t="shared" ref="L288:M288" si="262">L289+L290</f>
        <v>0</v>
      </c>
      <c r="M288" s="14">
        <f t="shared" si="262"/>
        <v>0</v>
      </c>
      <c r="N288" s="14">
        <f t="shared" ref="N288:P288" si="263">N289+N290</f>
        <v>0</v>
      </c>
      <c r="O288" s="14">
        <f t="shared" si="263"/>
        <v>0</v>
      </c>
      <c r="P288" s="14">
        <f t="shared" si="263"/>
        <v>0</v>
      </c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</row>
    <row r="289" spans="1:28" s="16" customFormat="1" ht="106.5" customHeight="1">
      <c r="A289" s="84"/>
      <c r="B289" s="78"/>
      <c r="C289" s="84">
        <v>2017</v>
      </c>
      <c r="D289" s="128">
        <v>2022</v>
      </c>
      <c r="E289" s="121"/>
      <c r="F289" s="59" t="s">
        <v>18</v>
      </c>
      <c r="G289" s="14">
        <f>K289+L289+M289+N289+O289+P289</f>
        <v>490000</v>
      </c>
      <c r="H289" s="14"/>
      <c r="I289" s="14"/>
      <c r="J289" s="14"/>
      <c r="K289" s="14">
        <v>490000</v>
      </c>
      <c r="L289" s="14"/>
      <c r="M289" s="14"/>
      <c r="N289" s="14"/>
      <c r="O289" s="14"/>
      <c r="P289" s="14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</row>
    <row r="290" spans="1:28" s="16" customFormat="1" ht="66.75" customHeight="1">
      <c r="A290" s="122"/>
      <c r="B290" s="79"/>
      <c r="C290" s="84"/>
      <c r="D290" s="128"/>
      <c r="E290" s="123"/>
      <c r="F290" s="59" t="s">
        <v>19</v>
      </c>
      <c r="G290" s="14">
        <f t="shared" si="257"/>
        <v>0</v>
      </c>
      <c r="H290" s="14"/>
      <c r="I290" s="14"/>
      <c r="J290" s="14"/>
      <c r="K290" s="14"/>
      <c r="L290" s="14"/>
      <c r="M290" s="14"/>
      <c r="N290" s="14"/>
      <c r="O290" s="14"/>
      <c r="P290" s="14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</row>
    <row r="291" spans="1:28" s="16" customFormat="1" ht="42" customHeight="1">
      <c r="A291" s="105"/>
      <c r="B291" s="77" t="s">
        <v>90</v>
      </c>
      <c r="C291" s="119"/>
      <c r="D291" s="127"/>
      <c r="E291" s="129"/>
      <c r="F291" s="59" t="s">
        <v>17</v>
      </c>
      <c r="G291" s="14">
        <f>K291+L291+M291+N291+O291+P291</f>
        <v>514878.28</v>
      </c>
      <c r="H291" s="14"/>
      <c r="I291" s="14"/>
      <c r="J291" s="14"/>
      <c r="K291" s="14">
        <f>K292+K293</f>
        <v>514878.28</v>
      </c>
      <c r="L291" s="14"/>
      <c r="M291" s="14"/>
      <c r="N291" s="14"/>
      <c r="O291" s="14"/>
      <c r="P291" s="14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</row>
    <row r="292" spans="1:28" s="16" customFormat="1" ht="104.25" customHeight="1">
      <c r="A292" s="105"/>
      <c r="B292" s="78"/>
      <c r="C292" s="84">
        <v>2017</v>
      </c>
      <c r="D292" s="128">
        <v>2022</v>
      </c>
      <c r="E292" s="129" t="s">
        <v>16</v>
      </c>
      <c r="F292" s="59" t="s">
        <v>18</v>
      </c>
      <c r="G292" s="14">
        <f t="shared" si="257"/>
        <v>0</v>
      </c>
      <c r="H292" s="14"/>
      <c r="I292" s="14"/>
      <c r="J292" s="14"/>
      <c r="K292" s="14"/>
      <c r="L292" s="14"/>
      <c r="M292" s="14"/>
      <c r="N292" s="14"/>
      <c r="O292" s="14"/>
      <c r="P292" s="14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</row>
    <row r="293" spans="1:28" s="16" customFormat="1" ht="69.75" customHeight="1">
      <c r="A293" s="105"/>
      <c r="B293" s="79"/>
      <c r="C293" s="84"/>
      <c r="D293" s="128"/>
      <c r="E293" s="129"/>
      <c r="F293" s="59" t="s">
        <v>19</v>
      </c>
      <c r="G293" s="14">
        <f t="shared" ref="G293:G320" si="264">K293+L293+M293+N293+O293+P293</f>
        <v>514878.28</v>
      </c>
      <c r="H293" s="14"/>
      <c r="I293" s="14"/>
      <c r="J293" s="14"/>
      <c r="K293" s="14">
        <v>514878.28</v>
      </c>
      <c r="L293" s="14"/>
      <c r="M293" s="14"/>
      <c r="N293" s="14"/>
      <c r="O293" s="14"/>
      <c r="P293" s="14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</row>
    <row r="294" spans="1:28" s="16" customFormat="1" ht="41.25" customHeight="1">
      <c r="A294" s="105"/>
      <c r="B294" s="77" t="s">
        <v>89</v>
      </c>
      <c r="C294" s="130">
        <v>2017</v>
      </c>
      <c r="D294" s="130">
        <v>2022</v>
      </c>
      <c r="E294" s="120" t="s">
        <v>16</v>
      </c>
      <c r="F294" s="59" t="s">
        <v>17</v>
      </c>
      <c r="G294" s="14">
        <f t="shared" si="264"/>
        <v>1300000</v>
      </c>
      <c r="H294" s="14"/>
      <c r="I294" s="14"/>
      <c r="J294" s="14"/>
      <c r="K294" s="14">
        <f>K295+K296</f>
        <v>1300000</v>
      </c>
      <c r="L294" s="14"/>
      <c r="M294" s="14"/>
      <c r="N294" s="14"/>
      <c r="O294" s="14"/>
      <c r="P294" s="14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</row>
    <row r="295" spans="1:28" s="16" customFormat="1" ht="105.75" customHeight="1">
      <c r="A295" s="105"/>
      <c r="B295" s="78"/>
      <c r="C295" s="131"/>
      <c r="D295" s="131"/>
      <c r="E295" s="121"/>
      <c r="F295" s="59" t="s">
        <v>18</v>
      </c>
      <c r="G295" s="14">
        <f t="shared" si="264"/>
        <v>0</v>
      </c>
      <c r="H295" s="14"/>
      <c r="I295" s="14"/>
      <c r="J295" s="14"/>
      <c r="K295" s="14"/>
      <c r="L295" s="14"/>
      <c r="M295" s="14"/>
      <c r="N295" s="14"/>
      <c r="O295" s="14"/>
      <c r="P295" s="14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</row>
    <row r="296" spans="1:28" s="16" customFormat="1" ht="66.75" customHeight="1">
      <c r="A296" s="105"/>
      <c r="B296" s="79"/>
      <c r="C296" s="132"/>
      <c r="D296" s="132"/>
      <c r="E296" s="123"/>
      <c r="F296" s="59" t="s">
        <v>19</v>
      </c>
      <c r="G296" s="14">
        <f t="shared" si="264"/>
        <v>1300000</v>
      </c>
      <c r="H296" s="14"/>
      <c r="I296" s="14"/>
      <c r="J296" s="14"/>
      <c r="K296" s="14">
        <v>1300000</v>
      </c>
      <c r="L296" s="14"/>
      <c r="M296" s="14"/>
      <c r="N296" s="14"/>
      <c r="O296" s="14"/>
      <c r="P296" s="14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</row>
    <row r="297" spans="1:28" s="16" customFormat="1" ht="55.5" customHeight="1">
      <c r="A297" s="105"/>
      <c r="B297" s="77" t="s">
        <v>91</v>
      </c>
      <c r="C297" s="119"/>
      <c r="D297" s="127"/>
      <c r="E297" s="120" t="s">
        <v>16</v>
      </c>
      <c r="F297" s="59" t="s">
        <v>17</v>
      </c>
      <c r="G297" s="14">
        <f t="shared" si="264"/>
        <v>5192665.0699999994</v>
      </c>
      <c r="H297" s="14"/>
      <c r="I297" s="14"/>
      <c r="J297" s="14"/>
      <c r="K297" s="14">
        <f>K298+K299</f>
        <v>5192665.0699999994</v>
      </c>
      <c r="L297" s="14"/>
      <c r="M297" s="14"/>
      <c r="N297" s="14"/>
      <c r="O297" s="14"/>
      <c r="P297" s="14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</row>
    <row r="298" spans="1:28" s="16" customFormat="1" ht="104.25" customHeight="1">
      <c r="A298" s="105"/>
      <c r="B298" s="78"/>
      <c r="C298" s="84">
        <v>2017</v>
      </c>
      <c r="D298" s="128">
        <v>2022</v>
      </c>
      <c r="E298" s="121"/>
      <c r="F298" s="59" t="s">
        <v>18</v>
      </c>
      <c r="G298" s="14">
        <f t="shared" si="264"/>
        <v>259633.26</v>
      </c>
      <c r="H298" s="14"/>
      <c r="I298" s="14"/>
      <c r="J298" s="14"/>
      <c r="K298" s="14">
        <v>259633.26</v>
      </c>
      <c r="L298" s="14"/>
      <c r="M298" s="14"/>
      <c r="N298" s="14"/>
      <c r="O298" s="14"/>
      <c r="P298" s="14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</row>
    <row r="299" spans="1:28" s="16" customFormat="1" ht="65.25" customHeight="1">
      <c r="A299" s="105"/>
      <c r="B299" s="79"/>
      <c r="C299" s="122"/>
      <c r="D299" s="110"/>
      <c r="E299" s="123"/>
      <c r="F299" s="59" t="s">
        <v>19</v>
      </c>
      <c r="G299" s="14">
        <f t="shared" si="264"/>
        <v>4933031.8099999996</v>
      </c>
      <c r="H299" s="14"/>
      <c r="I299" s="14"/>
      <c r="J299" s="14"/>
      <c r="K299" s="14">
        <v>4933031.8099999996</v>
      </c>
      <c r="L299" s="14"/>
      <c r="M299" s="14"/>
      <c r="N299" s="14"/>
      <c r="O299" s="14"/>
      <c r="P299" s="14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</row>
    <row r="300" spans="1:28" s="16" customFormat="1" ht="75" customHeight="1">
      <c r="A300" s="105"/>
      <c r="B300" s="133" t="s">
        <v>98</v>
      </c>
      <c r="C300" s="127">
        <v>2017</v>
      </c>
      <c r="D300" s="119">
        <v>2022</v>
      </c>
      <c r="E300" s="120" t="s">
        <v>16</v>
      </c>
      <c r="F300" s="59" t="s">
        <v>17</v>
      </c>
      <c r="G300" s="14">
        <f t="shared" si="264"/>
        <v>387369</v>
      </c>
      <c r="H300" s="14"/>
      <c r="I300" s="14"/>
      <c r="J300" s="14"/>
      <c r="K300" s="14">
        <f>K301+K302</f>
        <v>387369</v>
      </c>
      <c r="L300" s="14"/>
      <c r="M300" s="14"/>
      <c r="N300" s="14"/>
      <c r="O300" s="14"/>
      <c r="P300" s="14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</row>
    <row r="301" spans="1:28" s="16" customFormat="1" ht="107.25" customHeight="1">
      <c r="A301" s="105"/>
      <c r="B301" s="134"/>
      <c r="C301" s="128"/>
      <c r="D301" s="84"/>
      <c r="E301" s="121"/>
      <c r="F301" s="59" t="s">
        <v>18</v>
      </c>
      <c r="G301" s="14">
        <f t="shared" si="264"/>
        <v>19369</v>
      </c>
      <c r="H301" s="14"/>
      <c r="I301" s="14"/>
      <c r="J301" s="14"/>
      <c r="K301" s="14">
        <v>19369</v>
      </c>
      <c r="L301" s="14"/>
      <c r="M301" s="14"/>
      <c r="N301" s="14"/>
      <c r="O301" s="14"/>
      <c r="P301" s="14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</row>
    <row r="302" spans="1:28" s="16" customFormat="1" ht="63" customHeight="1">
      <c r="A302" s="105"/>
      <c r="B302" s="135"/>
      <c r="C302" s="110"/>
      <c r="D302" s="122"/>
      <c r="E302" s="123"/>
      <c r="F302" s="59" t="s">
        <v>19</v>
      </c>
      <c r="G302" s="14">
        <f t="shared" si="264"/>
        <v>368000</v>
      </c>
      <c r="H302" s="14"/>
      <c r="I302" s="14"/>
      <c r="J302" s="14"/>
      <c r="K302" s="14">
        <v>368000</v>
      </c>
      <c r="L302" s="14"/>
      <c r="M302" s="14"/>
      <c r="N302" s="14"/>
      <c r="O302" s="14"/>
      <c r="P302" s="14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</row>
    <row r="303" spans="1:28" s="16" customFormat="1" ht="77.25" customHeight="1">
      <c r="A303" s="105"/>
      <c r="B303" s="133" t="s">
        <v>96</v>
      </c>
      <c r="C303" s="119">
        <v>2017</v>
      </c>
      <c r="D303" s="119">
        <v>2022</v>
      </c>
      <c r="E303" s="120" t="s">
        <v>16</v>
      </c>
      <c r="F303" s="69" t="s">
        <v>17</v>
      </c>
      <c r="G303" s="14">
        <f t="shared" si="264"/>
        <v>1595901.62</v>
      </c>
      <c r="H303" s="14"/>
      <c r="I303" s="14"/>
      <c r="J303" s="14"/>
      <c r="K303" s="14">
        <f>K304+K305</f>
        <v>1595901.62</v>
      </c>
      <c r="L303" s="14"/>
      <c r="M303" s="14"/>
      <c r="N303" s="14"/>
      <c r="O303" s="14"/>
      <c r="P303" s="14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</row>
    <row r="304" spans="1:28" s="16" customFormat="1" ht="106.5" customHeight="1">
      <c r="A304" s="105"/>
      <c r="B304" s="134"/>
      <c r="C304" s="84"/>
      <c r="D304" s="84"/>
      <c r="E304" s="121"/>
      <c r="F304" s="69" t="s">
        <v>18</v>
      </c>
      <c r="G304" s="14">
        <f t="shared" si="264"/>
        <v>79796</v>
      </c>
      <c r="H304" s="14"/>
      <c r="I304" s="14"/>
      <c r="J304" s="14"/>
      <c r="K304" s="14">
        <v>79796</v>
      </c>
      <c r="L304" s="14"/>
      <c r="M304" s="14"/>
      <c r="N304" s="14"/>
      <c r="O304" s="14"/>
      <c r="P304" s="14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</row>
    <row r="305" spans="1:28" s="16" customFormat="1" ht="66" customHeight="1">
      <c r="A305" s="105"/>
      <c r="B305" s="135"/>
      <c r="C305" s="122"/>
      <c r="D305" s="122"/>
      <c r="E305" s="123"/>
      <c r="F305" s="69" t="s">
        <v>19</v>
      </c>
      <c r="G305" s="14">
        <f t="shared" si="264"/>
        <v>1516105.62</v>
      </c>
      <c r="H305" s="14"/>
      <c r="I305" s="14"/>
      <c r="J305" s="14"/>
      <c r="K305" s="14">
        <v>1516105.62</v>
      </c>
      <c r="L305" s="14"/>
      <c r="M305" s="14"/>
      <c r="N305" s="14"/>
      <c r="O305" s="14"/>
      <c r="P305" s="14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</row>
    <row r="306" spans="1:28" s="16" customFormat="1" ht="79.5" customHeight="1">
      <c r="A306" s="105"/>
      <c r="B306" s="133" t="s">
        <v>99</v>
      </c>
      <c r="C306" s="119">
        <v>2017</v>
      </c>
      <c r="D306" s="119">
        <v>2022</v>
      </c>
      <c r="E306" s="120" t="s">
        <v>16</v>
      </c>
      <c r="F306" s="69" t="s">
        <v>17</v>
      </c>
      <c r="G306" s="14">
        <f t="shared" si="264"/>
        <v>1357017.7</v>
      </c>
      <c r="H306" s="14"/>
      <c r="I306" s="14"/>
      <c r="J306" s="14"/>
      <c r="K306" s="14">
        <f>K307+K308</f>
        <v>1357017.7</v>
      </c>
      <c r="L306" s="14"/>
      <c r="M306" s="14"/>
      <c r="N306" s="14"/>
      <c r="O306" s="14"/>
      <c r="P306" s="14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</row>
    <row r="307" spans="1:28" s="16" customFormat="1" ht="120.75" customHeight="1">
      <c r="A307" s="105"/>
      <c r="B307" s="136"/>
      <c r="C307" s="84"/>
      <c r="D307" s="84"/>
      <c r="E307" s="121"/>
      <c r="F307" s="69" t="s">
        <v>18</v>
      </c>
      <c r="G307" s="14">
        <f t="shared" si="264"/>
        <v>67851</v>
      </c>
      <c r="H307" s="14"/>
      <c r="I307" s="14"/>
      <c r="J307" s="14"/>
      <c r="K307" s="14">
        <v>67851</v>
      </c>
      <c r="L307" s="14"/>
      <c r="M307" s="14"/>
      <c r="N307" s="14"/>
      <c r="O307" s="14"/>
      <c r="P307" s="14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</row>
    <row r="308" spans="1:28" s="16" customFormat="1" ht="66" customHeight="1">
      <c r="A308" s="105"/>
      <c r="B308" s="137"/>
      <c r="C308" s="122"/>
      <c r="D308" s="122"/>
      <c r="E308" s="123"/>
      <c r="F308" s="69" t="s">
        <v>19</v>
      </c>
      <c r="G308" s="14">
        <f t="shared" si="264"/>
        <v>1289166.7</v>
      </c>
      <c r="H308" s="14"/>
      <c r="I308" s="14"/>
      <c r="J308" s="14"/>
      <c r="K308" s="14">
        <v>1289166.7</v>
      </c>
      <c r="L308" s="14"/>
      <c r="M308" s="14"/>
      <c r="N308" s="14"/>
      <c r="O308" s="14"/>
      <c r="P308" s="14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</row>
    <row r="309" spans="1:28" s="16" customFormat="1" ht="41.25" customHeight="1">
      <c r="A309" s="105"/>
      <c r="B309" s="77" t="s">
        <v>103</v>
      </c>
      <c r="C309" s="66">
        <v>2017</v>
      </c>
      <c r="D309" s="138">
        <v>2022</v>
      </c>
      <c r="E309" s="120" t="s">
        <v>16</v>
      </c>
      <c r="F309" s="69" t="s">
        <v>17</v>
      </c>
      <c r="G309" s="14">
        <f t="shared" si="264"/>
        <v>320000</v>
      </c>
      <c r="H309" s="14"/>
      <c r="I309" s="14"/>
      <c r="J309" s="14"/>
      <c r="K309" s="14"/>
      <c r="L309" s="14">
        <f>L310+L311</f>
        <v>320000</v>
      </c>
      <c r="M309" s="14"/>
      <c r="N309" s="14"/>
      <c r="O309" s="14"/>
      <c r="P309" s="14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</row>
    <row r="310" spans="1:28" s="16" customFormat="1" ht="120" customHeight="1">
      <c r="A310" s="105"/>
      <c r="B310" s="78"/>
      <c r="C310" s="70"/>
      <c r="D310" s="139"/>
      <c r="E310" s="121"/>
      <c r="F310" s="69" t="s">
        <v>18</v>
      </c>
      <c r="G310" s="14">
        <f t="shared" si="264"/>
        <v>320000</v>
      </c>
      <c r="H310" s="14"/>
      <c r="I310" s="14"/>
      <c r="J310" s="14"/>
      <c r="K310" s="14"/>
      <c r="L310" s="14">
        <v>320000</v>
      </c>
      <c r="M310" s="14"/>
      <c r="N310" s="14"/>
      <c r="O310" s="14"/>
      <c r="P310" s="14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</row>
    <row r="311" spans="1:28" s="16" customFormat="1" ht="66.75" customHeight="1">
      <c r="A311" s="105"/>
      <c r="B311" s="79"/>
      <c r="C311" s="73"/>
      <c r="D311" s="140"/>
      <c r="E311" s="123"/>
      <c r="F311" s="69" t="s">
        <v>19</v>
      </c>
      <c r="G311" s="14">
        <f t="shared" si="264"/>
        <v>0</v>
      </c>
      <c r="H311" s="14"/>
      <c r="I311" s="14"/>
      <c r="J311" s="14"/>
      <c r="K311" s="14"/>
      <c r="L311" s="14"/>
      <c r="M311" s="14"/>
      <c r="N311" s="14"/>
      <c r="O311" s="14"/>
      <c r="P311" s="14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</row>
    <row r="312" spans="1:28" s="16" customFormat="1" ht="66.75" customHeight="1">
      <c r="A312" s="105"/>
      <c r="B312" s="141" t="s">
        <v>106</v>
      </c>
      <c r="C312" s="66">
        <v>2017</v>
      </c>
      <c r="D312" s="66">
        <v>2022</v>
      </c>
      <c r="E312" s="120" t="s">
        <v>16</v>
      </c>
      <c r="F312" s="69" t="s">
        <v>17</v>
      </c>
      <c r="G312" s="14"/>
      <c r="H312" s="14"/>
      <c r="I312" s="14"/>
      <c r="J312" s="14"/>
      <c r="K312" s="14"/>
      <c r="L312" s="14">
        <f>L313+L314</f>
        <v>198000</v>
      </c>
      <c r="M312" s="14"/>
      <c r="N312" s="14"/>
      <c r="O312" s="14"/>
      <c r="P312" s="14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</row>
    <row r="313" spans="1:28" s="16" customFormat="1" ht="116.25" customHeight="1">
      <c r="A313" s="105"/>
      <c r="B313" s="142"/>
      <c r="C313" s="70"/>
      <c r="D313" s="70"/>
      <c r="E313" s="121"/>
      <c r="F313" s="69" t="s">
        <v>18</v>
      </c>
      <c r="G313" s="14"/>
      <c r="H313" s="14"/>
      <c r="I313" s="14"/>
      <c r="J313" s="14"/>
      <c r="K313" s="14"/>
      <c r="L313" s="14">
        <v>198000</v>
      </c>
      <c r="M313" s="14"/>
      <c r="N313" s="14"/>
      <c r="O313" s="14"/>
      <c r="P313" s="14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</row>
    <row r="314" spans="1:28" s="16" customFormat="1" ht="110.25" customHeight="1">
      <c r="A314" s="105"/>
      <c r="B314" s="143"/>
      <c r="C314" s="73"/>
      <c r="D314" s="73"/>
      <c r="E314" s="123"/>
      <c r="F314" s="69" t="s">
        <v>19</v>
      </c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</row>
    <row r="315" spans="1:28" s="16" customFormat="1" ht="66.75" customHeight="1">
      <c r="A315" s="105"/>
      <c r="B315" s="141" t="s">
        <v>105</v>
      </c>
      <c r="C315" s="66">
        <v>2017</v>
      </c>
      <c r="D315" s="66">
        <v>2022</v>
      </c>
      <c r="E315" s="120" t="s">
        <v>16</v>
      </c>
      <c r="F315" s="69" t="s">
        <v>17</v>
      </c>
      <c r="G315" s="14"/>
      <c r="H315" s="14"/>
      <c r="I315" s="14"/>
      <c r="J315" s="14"/>
      <c r="K315" s="14"/>
      <c r="L315" s="14">
        <f>L316+L317</f>
        <v>270000</v>
      </c>
      <c r="M315" s="14"/>
      <c r="N315" s="14"/>
      <c r="O315" s="14"/>
      <c r="P315" s="14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</row>
    <row r="316" spans="1:28" s="16" customFormat="1" ht="129" customHeight="1">
      <c r="A316" s="105"/>
      <c r="B316" s="142"/>
      <c r="C316" s="70"/>
      <c r="D316" s="70"/>
      <c r="E316" s="121"/>
      <c r="F316" s="69" t="s">
        <v>18</v>
      </c>
      <c r="G316" s="14"/>
      <c r="H316" s="14"/>
      <c r="I316" s="14"/>
      <c r="J316" s="14"/>
      <c r="K316" s="14"/>
      <c r="L316" s="14">
        <v>270000</v>
      </c>
      <c r="M316" s="14"/>
      <c r="N316" s="14"/>
      <c r="O316" s="14"/>
      <c r="P316" s="14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</row>
    <row r="317" spans="1:28" s="16" customFormat="1" ht="110.25" customHeight="1">
      <c r="A317" s="105"/>
      <c r="B317" s="143"/>
      <c r="C317" s="73"/>
      <c r="D317" s="73"/>
      <c r="E317" s="123"/>
      <c r="F317" s="69" t="s">
        <v>19</v>
      </c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</row>
    <row r="318" spans="1:28" s="16" customFormat="1" ht="52.5" customHeight="1">
      <c r="A318" s="84"/>
      <c r="B318" s="144" t="s">
        <v>92</v>
      </c>
      <c r="C318" s="145"/>
      <c r="D318" s="145"/>
      <c r="E318" s="146"/>
      <c r="F318" s="59" t="s">
        <v>17</v>
      </c>
      <c r="G318" s="14">
        <f t="shared" si="264"/>
        <v>26220324.48</v>
      </c>
      <c r="H318" s="14"/>
      <c r="I318" s="14"/>
      <c r="J318" s="14"/>
      <c r="K318" s="14">
        <f>K319+K320</f>
        <v>11743525.529999999</v>
      </c>
      <c r="L318" s="14">
        <f t="shared" ref="L318:M318" si="265">L319+L320</f>
        <v>2176810.9500000002</v>
      </c>
      <c r="M318" s="14">
        <f t="shared" si="265"/>
        <v>3053494</v>
      </c>
      <c r="N318" s="14">
        <f t="shared" ref="N318:P318" si="266">N319+N320</f>
        <v>3053494</v>
      </c>
      <c r="O318" s="14">
        <f t="shared" si="266"/>
        <v>3096500</v>
      </c>
      <c r="P318" s="14">
        <f t="shared" si="266"/>
        <v>3096500</v>
      </c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</row>
    <row r="319" spans="1:28" s="16" customFormat="1" ht="103.5" customHeight="1">
      <c r="A319" s="84"/>
      <c r="B319" s="144"/>
      <c r="C319" s="145"/>
      <c r="D319" s="145"/>
      <c r="E319" s="146"/>
      <c r="F319" s="59" t="s">
        <v>18</v>
      </c>
      <c r="G319" s="14">
        <f t="shared" si="264"/>
        <v>16299142.07</v>
      </c>
      <c r="H319" s="14"/>
      <c r="I319" s="14"/>
      <c r="J319" s="14"/>
      <c r="K319" s="14">
        <f>K280+K283+K286+K289+K298+K301+K304+K307</f>
        <v>1822343.1199999999</v>
      </c>
      <c r="L319" s="14">
        <f>L280+L283+L286+L289+L298+L310+L313+L316</f>
        <v>2176810.9500000002</v>
      </c>
      <c r="M319" s="14">
        <f t="shared" ref="M319" si="267">M280+M283+M286+M289+M298</f>
        <v>3053494</v>
      </c>
      <c r="N319" s="14">
        <f t="shared" ref="N319:P319" si="268">N280+N283+N286+N289+N298</f>
        <v>3053494</v>
      </c>
      <c r="O319" s="14">
        <f t="shared" si="268"/>
        <v>3096500</v>
      </c>
      <c r="P319" s="14">
        <f t="shared" si="268"/>
        <v>3096500</v>
      </c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</row>
    <row r="320" spans="1:28" s="16" customFormat="1" ht="63.75" customHeight="1">
      <c r="A320" s="122"/>
      <c r="B320" s="137"/>
      <c r="C320" s="147"/>
      <c r="D320" s="147"/>
      <c r="E320" s="148"/>
      <c r="F320" s="59" t="s">
        <v>19</v>
      </c>
      <c r="G320" s="14">
        <f t="shared" si="264"/>
        <v>9921182.4100000001</v>
      </c>
      <c r="H320" s="14"/>
      <c r="I320" s="14"/>
      <c r="J320" s="14"/>
      <c r="K320" s="14">
        <f>K293+K296+K299+K305+K308+K302</f>
        <v>9921182.4100000001</v>
      </c>
      <c r="L320" s="14">
        <f>L311</f>
        <v>0</v>
      </c>
      <c r="M320" s="14"/>
      <c r="N320" s="14"/>
      <c r="O320" s="14"/>
      <c r="P320" s="14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</row>
    <row r="321" spans="1:28" ht="38.25" customHeight="1">
      <c r="A321" s="149" t="s">
        <v>93</v>
      </c>
      <c r="B321" s="150"/>
      <c r="C321" s="150"/>
      <c r="D321" s="150"/>
      <c r="E321" s="151"/>
      <c r="F321" s="59" t="s">
        <v>17</v>
      </c>
      <c r="G321" s="7">
        <f t="shared" ref="G321:I322" si="269">G30+G71+G218+G242+G318+G268</f>
        <v>241505011.36000004</v>
      </c>
      <c r="H321" s="7">
        <f t="shared" si="269"/>
        <v>40530915.329999998</v>
      </c>
      <c r="I321" s="7">
        <f t="shared" si="269"/>
        <v>38300755.899999999</v>
      </c>
      <c r="J321" s="37">
        <f>J30+J71+J218+J242</f>
        <v>33489669.25</v>
      </c>
      <c r="K321" s="14">
        <f t="shared" ref="K321:P321" si="270">K30+K71+K218+K242+K268+K318</f>
        <v>38039579.660000004</v>
      </c>
      <c r="L321" s="14">
        <f t="shared" si="270"/>
        <v>18642678.309999999</v>
      </c>
      <c r="M321" s="14">
        <f t="shared" si="270"/>
        <v>18282343.710000001</v>
      </c>
      <c r="N321" s="14">
        <f t="shared" si="270"/>
        <v>18353681.199999999</v>
      </c>
      <c r="O321" s="14">
        <f t="shared" si="270"/>
        <v>17932694</v>
      </c>
      <c r="P321" s="14">
        <f t="shared" si="270"/>
        <v>17932694</v>
      </c>
      <c r="Q321" s="3" t="s">
        <v>15</v>
      </c>
      <c r="R321" s="3" t="s">
        <v>15</v>
      </c>
      <c r="S321" s="3" t="s">
        <v>15</v>
      </c>
      <c r="T321" s="3" t="s">
        <v>15</v>
      </c>
      <c r="U321" s="3" t="s">
        <v>15</v>
      </c>
      <c r="V321" s="3" t="s">
        <v>15</v>
      </c>
      <c r="W321" s="3" t="s">
        <v>15</v>
      </c>
      <c r="X321" s="3" t="s">
        <v>15</v>
      </c>
      <c r="Y321" s="3" t="s">
        <v>15</v>
      </c>
      <c r="Z321" s="3"/>
      <c r="AA321" s="3"/>
      <c r="AB321" s="3"/>
    </row>
    <row r="322" spans="1:28" ht="144">
      <c r="A322" s="152"/>
      <c r="B322" s="153"/>
      <c r="C322" s="153"/>
      <c r="D322" s="153"/>
      <c r="E322" s="154"/>
      <c r="F322" s="59" t="s">
        <v>18</v>
      </c>
      <c r="G322" s="7">
        <f t="shared" si="269"/>
        <v>155212444.16999999</v>
      </c>
      <c r="H322" s="7">
        <f t="shared" si="269"/>
        <v>14037955.1</v>
      </c>
      <c r="I322" s="7">
        <f t="shared" si="269"/>
        <v>15671391.240000002</v>
      </c>
      <c r="J322" s="7">
        <f t="shared" ref="J322:P322" si="271">J31+J72+J219+J243+J319+J269</f>
        <v>17930833.059999999</v>
      </c>
      <c r="K322" s="14">
        <f t="shared" si="271"/>
        <v>16466336.569999998</v>
      </c>
      <c r="L322" s="14">
        <f t="shared" si="271"/>
        <v>18604515.289999999</v>
      </c>
      <c r="M322" s="7">
        <f t="shared" si="271"/>
        <v>18282343.710000001</v>
      </c>
      <c r="N322" s="7">
        <f t="shared" si="271"/>
        <v>18353681.199999999</v>
      </c>
      <c r="O322" s="7">
        <f t="shared" si="271"/>
        <v>17932694</v>
      </c>
      <c r="P322" s="7">
        <f t="shared" si="271"/>
        <v>17932694</v>
      </c>
      <c r="Q322" s="3" t="s">
        <v>15</v>
      </c>
      <c r="R322" s="3" t="s">
        <v>15</v>
      </c>
      <c r="S322" s="3" t="s">
        <v>15</v>
      </c>
      <c r="T322" s="3" t="s">
        <v>15</v>
      </c>
      <c r="U322" s="3" t="s">
        <v>15</v>
      </c>
      <c r="V322" s="3" t="s">
        <v>15</v>
      </c>
      <c r="W322" s="3" t="s">
        <v>15</v>
      </c>
      <c r="X322" s="3" t="s">
        <v>15</v>
      </c>
      <c r="Y322" s="3" t="s">
        <v>15</v>
      </c>
      <c r="Z322" s="3"/>
      <c r="AA322" s="3"/>
      <c r="AB322" s="3"/>
    </row>
    <row r="323" spans="1:28" ht="119.25" customHeight="1">
      <c r="A323" s="152"/>
      <c r="B323" s="153"/>
      <c r="C323" s="153"/>
      <c r="D323" s="153"/>
      <c r="E323" s="154"/>
      <c r="F323" s="59" t="s">
        <v>71</v>
      </c>
      <c r="G323" s="7">
        <f>G136</f>
        <v>6909247.5700000003</v>
      </c>
      <c r="H323" s="7"/>
      <c r="I323" s="7"/>
      <c r="J323" s="14">
        <f>J136</f>
        <v>3554837.82</v>
      </c>
      <c r="K323" s="14">
        <f>K220</f>
        <v>3354409.75</v>
      </c>
      <c r="L323" s="14"/>
      <c r="M323" s="7"/>
      <c r="N323" s="14"/>
      <c r="O323" s="14"/>
      <c r="P323" s="14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ht="107.25" customHeight="1">
      <c r="A324" s="155"/>
      <c r="B324" s="156"/>
      <c r="C324" s="156"/>
      <c r="D324" s="156"/>
      <c r="E324" s="157"/>
      <c r="F324" s="59" t="s">
        <v>70</v>
      </c>
      <c r="G324" s="7">
        <f t="shared" ref="G324:P324" si="272">G32+G73+G221+G244+G320+G270</f>
        <v>79383319.620000005</v>
      </c>
      <c r="H324" s="7">
        <f t="shared" si="272"/>
        <v>26492960.23</v>
      </c>
      <c r="I324" s="7">
        <f t="shared" si="272"/>
        <v>22629364.66</v>
      </c>
      <c r="J324" s="7">
        <f t="shared" si="272"/>
        <v>12003998.369999999</v>
      </c>
      <c r="K324" s="14">
        <f t="shared" si="272"/>
        <v>18218833.34</v>
      </c>
      <c r="L324" s="14">
        <f t="shared" si="272"/>
        <v>38163.019999999997</v>
      </c>
      <c r="M324" s="7">
        <f t="shared" si="272"/>
        <v>0</v>
      </c>
      <c r="N324" s="7">
        <f t="shared" si="272"/>
        <v>0</v>
      </c>
      <c r="O324" s="7">
        <f t="shared" si="272"/>
        <v>0</v>
      </c>
      <c r="P324" s="7">
        <f t="shared" si="272"/>
        <v>0</v>
      </c>
      <c r="Q324" s="3" t="s">
        <v>15</v>
      </c>
      <c r="R324" s="3" t="s">
        <v>15</v>
      </c>
      <c r="S324" s="3" t="s">
        <v>15</v>
      </c>
      <c r="T324" s="3" t="s">
        <v>15</v>
      </c>
      <c r="U324" s="3" t="s">
        <v>15</v>
      </c>
      <c r="V324" s="3" t="s">
        <v>15</v>
      </c>
      <c r="W324" s="3" t="s">
        <v>15</v>
      </c>
      <c r="X324" s="3" t="s">
        <v>15</v>
      </c>
      <c r="Y324" s="3" t="s">
        <v>15</v>
      </c>
      <c r="Z324" s="3"/>
      <c r="AA324" s="3"/>
      <c r="AB324" s="3"/>
    </row>
    <row r="325" spans="1:28">
      <c r="A325" s="5"/>
      <c r="B325" s="5"/>
      <c r="C325" s="5"/>
      <c r="D325" s="5"/>
      <c r="E325" s="5"/>
      <c r="F325" s="5"/>
      <c r="G325" s="5"/>
      <c r="H325" s="5"/>
      <c r="I325" s="5"/>
      <c r="J325" s="15"/>
      <c r="K325" s="15"/>
      <c r="L325" s="15"/>
      <c r="M325" s="5"/>
      <c r="N325" s="15"/>
      <c r="O325" s="15"/>
      <c r="P325" s="2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</row>
    <row r="326" spans="1:28">
      <c r="P326" s="15"/>
    </row>
    <row r="327" spans="1:28">
      <c r="B327" s="8"/>
      <c r="G327" s="8"/>
    </row>
    <row r="328" spans="1:28">
      <c r="B328" s="8"/>
    </row>
    <row r="329" spans="1:28">
      <c r="B329" s="8"/>
    </row>
  </sheetData>
  <mergeCells count="447">
    <mergeCell ref="B68:B70"/>
    <mergeCell ref="C68:C70"/>
    <mergeCell ref="D68:D70"/>
    <mergeCell ref="E68:E70"/>
    <mergeCell ref="B309:B311"/>
    <mergeCell ref="C309:C311"/>
    <mergeCell ref="D309:D311"/>
    <mergeCell ref="E309:E311"/>
    <mergeCell ref="E306:E308"/>
    <mergeCell ref="A245:B245"/>
    <mergeCell ref="B247:B249"/>
    <mergeCell ref="E247:E249"/>
    <mergeCell ref="A246:B246"/>
    <mergeCell ref="A242:A244"/>
    <mergeCell ref="B242:B244"/>
    <mergeCell ref="C242:C244"/>
    <mergeCell ref="D242:D244"/>
    <mergeCell ref="E242:E244"/>
    <mergeCell ref="B250:B252"/>
    <mergeCell ref="E250:E252"/>
    <mergeCell ref="B256:B258"/>
    <mergeCell ref="C256:C258"/>
    <mergeCell ref="D256:D258"/>
    <mergeCell ref="E256:E258"/>
    <mergeCell ref="A262:A264"/>
    <mergeCell ref="B262:B264"/>
    <mergeCell ref="C262:C264"/>
    <mergeCell ref="D262:D264"/>
    <mergeCell ref="E262:E264"/>
    <mergeCell ref="A265:A267"/>
    <mergeCell ref="B265:B267"/>
    <mergeCell ref="C265:C267"/>
    <mergeCell ref="A224:A226"/>
    <mergeCell ref="B224:B226"/>
    <mergeCell ref="C224:C226"/>
    <mergeCell ref="D224:D226"/>
    <mergeCell ref="E224:E226"/>
    <mergeCell ref="C236:C238"/>
    <mergeCell ref="D236:D238"/>
    <mergeCell ref="E236:E238"/>
    <mergeCell ref="A259:A261"/>
    <mergeCell ref="B259:B261"/>
    <mergeCell ref="C259:C261"/>
    <mergeCell ref="D259:D261"/>
    <mergeCell ref="E259:E261"/>
    <mergeCell ref="A222:B222"/>
    <mergeCell ref="A223:B223"/>
    <mergeCell ref="A227:A229"/>
    <mergeCell ref="B227:B229"/>
    <mergeCell ref="C227:C229"/>
    <mergeCell ref="D227:D229"/>
    <mergeCell ref="E227:E229"/>
    <mergeCell ref="A239:A241"/>
    <mergeCell ref="B239:B241"/>
    <mergeCell ref="C239:C241"/>
    <mergeCell ref="D239:D241"/>
    <mergeCell ref="E239:E241"/>
    <mergeCell ref="A230:A232"/>
    <mergeCell ref="B230:B232"/>
    <mergeCell ref="C230:C232"/>
    <mergeCell ref="D230:D232"/>
    <mergeCell ref="E230:E232"/>
    <mergeCell ref="A233:A235"/>
    <mergeCell ref="B233:B235"/>
    <mergeCell ref="C233:C235"/>
    <mergeCell ref="D233:D235"/>
    <mergeCell ref="E233:E235"/>
    <mergeCell ref="A236:A238"/>
    <mergeCell ref="B236:B238"/>
    <mergeCell ref="C203:C205"/>
    <mergeCell ref="D203:D205"/>
    <mergeCell ref="E203:E205"/>
    <mergeCell ref="A209:A211"/>
    <mergeCell ref="B209:B211"/>
    <mergeCell ref="C209:C211"/>
    <mergeCell ref="D209:D211"/>
    <mergeCell ref="E209:E211"/>
    <mergeCell ref="A197:A199"/>
    <mergeCell ref="B197:B199"/>
    <mergeCell ref="C197:C199"/>
    <mergeCell ref="D197:D199"/>
    <mergeCell ref="E197:E199"/>
    <mergeCell ref="A200:A202"/>
    <mergeCell ref="B200:B202"/>
    <mergeCell ref="C200:C202"/>
    <mergeCell ref="D200:D202"/>
    <mergeCell ref="E200:E202"/>
    <mergeCell ref="A203:A205"/>
    <mergeCell ref="B203:B205"/>
    <mergeCell ref="A191:A193"/>
    <mergeCell ref="B191:B193"/>
    <mergeCell ref="C191:C193"/>
    <mergeCell ref="D191:D193"/>
    <mergeCell ref="E191:E193"/>
    <mergeCell ref="A194:A196"/>
    <mergeCell ref="B194:B196"/>
    <mergeCell ref="C194:C196"/>
    <mergeCell ref="D194:D196"/>
    <mergeCell ref="E194:E196"/>
    <mergeCell ref="A185:A187"/>
    <mergeCell ref="B185:B187"/>
    <mergeCell ref="C185:C187"/>
    <mergeCell ref="D185:D187"/>
    <mergeCell ref="E185:E187"/>
    <mergeCell ref="A188:A190"/>
    <mergeCell ref="B188:B190"/>
    <mergeCell ref="C188:C190"/>
    <mergeCell ref="D188:D190"/>
    <mergeCell ref="E188:E190"/>
    <mergeCell ref="A179:A181"/>
    <mergeCell ref="B179:B181"/>
    <mergeCell ref="C179:C181"/>
    <mergeCell ref="D179:D181"/>
    <mergeCell ref="E179:E181"/>
    <mergeCell ref="A182:A184"/>
    <mergeCell ref="B182:B184"/>
    <mergeCell ref="C182:C184"/>
    <mergeCell ref="D182:D184"/>
    <mergeCell ref="E182:E184"/>
    <mergeCell ref="A173:A175"/>
    <mergeCell ref="B173:B175"/>
    <mergeCell ref="C173:C175"/>
    <mergeCell ref="D173:D175"/>
    <mergeCell ref="E173:E175"/>
    <mergeCell ref="A176:A178"/>
    <mergeCell ref="B176:B178"/>
    <mergeCell ref="C176:C178"/>
    <mergeCell ref="D176:D178"/>
    <mergeCell ref="E176:E178"/>
    <mergeCell ref="A164:A166"/>
    <mergeCell ref="B164:B166"/>
    <mergeCell ref="C164:C166"/>
    <mergeCell ref="D164:D166"/>
    <mergeCell ref="E164:E166"/>
    <mergeCell ref="A170:A172"/>
    <mergeCell ref="B170:B172"/>
    <mergeCell ref="C170:C172"/>
    <mergeCell ref="D170:D172"/>
    <mergeCell ref="E170:E172"/>
    <mergeCell ref="A167:A169"/>
    <mergeCell ref="B167:B169"/>
    <mergeCell ref="C167:C169"/>
    <mergeCell ref="D167:D169"/>
    <mergeCell ref="E167:E169"/>
    <mergeCell ref="A155:A157"/>
    <mergeCell ref="B155:B157"/>
    <mergeCell ref="C155:C157"/>
    <mergeCell ref="D155:D157"/>
    <mergeCell ref="E155:E157"/>
    <mergeCell ref="A161:A163"/>
    <mergeCell ref="B161:B163"/>
    <mergeCell ref="C161:C163"/>
    <mergeCell ref="D161:D163"/>
    <mergeCell ref="E161:E163"/>
    <mergeCell ref="A158:A160"/>
    <mergeCell ref="B158:B160"/>
    <mergeCell ref="C158:C160"/>
    <mergeCell ref="D158:D160"/>
    <mergeCell ref="E158:E160"/>
    <mergeCell ref="A149:A151"/>
    <mergeCell ref="B149:B151"/>
    <mergeCell ref="C149:C151"/>
    <mergeCell ref="D149:D151"/>
    <mergeCell ref="E149:E151"/>
    <mergeCell ref="A152:A154"/>
    <mergeCell ref="B152:B154"/>
    <mergeCell ref="C152:C154"/>
    <mergeCell ref="D152:D154"/>
    <mergeCell ref="E152:E154"/>
    <mergeCell ref="A143:A145"/>
    <mergeCell ref="B143:B145"/>
    <mergeCell ref="C143:C145"/>
    <mergeCell ref="D143:D145"/>
    <mergeCell ref="E143:E145"/>
    <mergeCell ref="A146:A148"/>
    <mergeCell ref="B146:B148"/>
    <mergeCell ref="C146:C148"/>
    <mergeCell ref="D146:D148"/>
    <mergeCell ref="E146:E148"/>
    <mergeCell ref="A321:E324"/>
    <mergeCell ref="A1:Y1"/>
    <mergeCell ref="A2:Y2"/>
    <mergeCell ref="A3:Y3"/>
    <mergeCell ref="A5:Y5"/>
    <mergeCell ref="A6:Y6"/>
    <mergeCell ref="A7:Y7"/>
    <mergeCell ref="A218:A221"/>
    <mergeCell ref="B218:B221"/>
    <mergeCell ref="C218:C221"/>
    <mergeCell ref="D218:D221"/>
    <mergeCell ref="E218:E221"/>
    <mergeCell ref="A94:A96"/>
    <mergeCell ref="B94:B96"/>
    <mergeCell ref="C94:C96"/>
    <mergeCell ref="D94:D96"/>
    <mergeCell ref="E94:E96"/>
    <mergeCell ref="A100:A102"/>
    <mergeCell ref="B100:B102"/>
    <mergeCell ref="C100:C102"/>
    <mergeCell ref="D100:D102"/>
    <mergeCell ref="E100:E102"/>
    <mergeCell ref="A88:A90"/>
    <mergeCell ref="B88:B90"/>
    <mergeCell ref="C88:C90"/>
    <mergeCell ref="D88:D90"/>
    <mergeCell ref="E88:E90"/>
    <mergeCell ref="A91:A93"/>
    <mergeCell ref="B91:B93"/>
    <mergeCell ref="C91:C93"/>
    <mergeCell ref="D91:D93"/>
    <mergeCell ref="E91:E93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53:A55"/>
    <mergeCell ref="B53:B55"/>
    <mergeCell ref="C53:C55"/>
    <mergeCell ref="D53:D55"/>
    <mergeCell ref="E53:E55"/>
    <mergeCell ref="A76:A78"/>
    <mergeCell ref="B76:B78"/>
    <mergeCell ref="C76:C78"/>
    <mergeCell ref="D76:D78"/>
    <mergeCell ref="E76:E78"/>
    <mergeCell ref="A71:A73"/>
    <mergeCell ref="B71:B73"/>
    <mergeCell ref="C71:C73"/>
    <mergeCell ref="D71:D73"/>
    <mergeCell ref="E71:E73"/>
    <mergeCell ref="A74:B74"/>
    <mergeCell ref="A75:B75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30:A32"/>
    <mergeCell ref="B30:B32"/>
    <mergeCell ref="C30:C32"/>
    <mergeCell ref="D30:D32"/>
    <mergeCell ref="E30:E32"/>
    <mergeCell ref="E35:E37"/>
    <mergeCell ref="A38:A40"/>
    <mergeCell ref="B38:B40"/>
    <mergeCell ref="C38:C40"/>
    <mergeCell ref="D38:D40"/>
    <mergeCell ref="E38:E40"/>
    <mergeCell ref="A33:B33"/>
    <mergeCell ref="A34:B34"/>
    <mergeCell ref="B35:B37"/>
    <mergeCell ref="A35:A37"/>
    <mergeCell ref="C35:C37"/>
    <mergeCell ref="D35:D37"/>
    <mergeCell ref="A41:A43"/>
    <mergeCell ref="B41:B43"/>
    <mergeCell ref="A47:A49"/>
    <mergeCell ref="B47:B49"/>
    <mergeCell ref="C47:C49"/>
    <mergeCell ref="D47:D49"/>
    <mergeCell ref="E47:E49"/>
    <mergeCell ref="A50:A52"/>
    <mergeCell ref="B50:B52"/>
    <mergeCell ref="C50:C52"/>
    <mergeCell ref="D50:D52"/>
    <mergeCell ref="E50:E52"/>
    <mergeCell ref="C41:C43"/>
    <mergeCell ref="D41:D43"/>
    <mergeCell ref="E41:E43"/>
    <mergeCell ref="A44:A46"/>
    <mergeCell ref="B44:B46"/>
    <mergeCell ref="C44:C46"/>
    <mergeCell ref="D44:D46"/>
    <mergeCell ref="E44:E46"/>
    <mergeCell ref="C24:C26"/>
    <mergeCell ref="D24:D26"/>
    <mergeCell ref="E24:E26"/>
    <mergeCell ref="A27:A29"/>
    <mergeCell ref="B27:B29"/>
    <mergeCell ref="C27:C29"/>
    <mergeCell ref="D27:D29"/>
    <mergeCell ref="E27:E29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R10:R12"/>
    <mergeCell ref="S11:S12"/>
    <mergeCell ref="A14:B14"/>
    <mergeCell ref="F10:F12"/>
    <mergeCell ref="G11:G12"/>
    <mergeCell ref="Q10:Q12"/>
    <mergeCell ref="A9:A12"/>
    <mergeCell ref="B9:B12"/>
    <mergeCell ref="C9:D9"/>
    <mergeCell ref="C10:C12"/>
    <mergeCell ref="D10:D12"/>
    <mergeCell ref="E9:E12"/>
    <mergeCell ref="F9:P9"/>
    <mergeCell ref="G10:P10"/>
    <mergeCell ref="H11:P11"/>
    <mergeCell ref="Q9:AB9"/>
    <mergeCell ref="S10:AB10"/>
    <mergeCell ref="T11:AB11"/>
    <mergeCell ref="A62:A64"/>
    <mergeCell ref="B62:B64"/>
    <mergeCell ref="C62:C64"/>
    <mergeCell ref="D62:D64"/>
    <mergeCell ref="E62:E64"/>
    <mergeCell ref="A65:A67"/>
    <mergeCell ref="B65:B67"/>
    <mergeCell ref="C65:C67"/>
    <mergeCell ref="D65:D67"/>
    <mergeCell ref="E65:E67"/>
    <mergeCell ref="A106:A108"/>
    <mergeCell ref="B106:B108"/>
    <mergeCell ref="C106:C108"/>
    <mergeCell ref="D106:D108"/>
    <mergeCell ref="E106:E108"/>
    <mergeCell ref="A109:A111"/>
    <mergeCell ref="B109:B111"/>
    <mergeCell ref="C109:C111"/>
    <mergeCell ref="D109:D111"/>
    <mergeCell ref="E109:E111"/>
    <mergeCell ref="E297:E299"/>
    <mergeCell ref="B279:B281"/>
    <mergeCell ref="B282:B284"/>
    <mergeCell ref="B285:B287"/>
    <mergeCell ref="B297:B299"/>
    <mergeCell ref="B294:B296"/>
    <mergeCell ref="A124:A126"/>
    <mergeCell ref="B124:B126"/>
    <mergeCell ref="C124:C126"/>
    <mergeCell ref="D124:D126"/>
    <mergeCell ref="E124:E126"/>
    <mergeCell ref="A127:A129"/>
    <mergeCell ref="B127:B129"/>
    <mergeCell ref="C127:C129"/>
    <mergeCell ref="D127:D129"/>
    <mergeCell ref="E127:E129"/>
    <mergeCell ref="A130:A132"/>
    <mergeCell ref="B130:B132"/>
    <mergeCell ref="C130:C132"/>
    <mergeCell ref="D130:D132"/>
    <mergeCell ref="E130:E132"/>
    <mergeCell ref="A133:A136"/>
    <mergeCell ref="B133:B136"/>
    <mergeCell ref="A140:A142"/>
    <mergeCell ref="D115:D117"/>
    <mergeCell ref="E115:E117"/>
    <mergeCell ref="C294:C296"/>
    <mergeCell ref="D294:D296"/>
    <mergeCell ref="E294:E296"/>
    <mergeCell ref="B291:B293"/>
    <mergeCell ref="D265:D267"/>
    <mergeCell ref="E265:E267"/>
    <mergeCell ref="A268:A270"/>
    <mergeCell ref="B268:B270"/>
    <mergeCell ref="C268:C270"/>
    <mergeCell ref="D268:D270"/>
    <mergeCell ref="E268:E270"/>
    <mergeCell ref="E118:E120"/>
    <mergeCell ref="A121:A123"/>
    <mergeCell ref="B121:B123"/>
    <mergeCell ref="C121:C123"/>
    <mergeCell ref="D121:D123"/>
    <mergeCell ref="E121:E123"/>
    <mergeCell ref="E288:E290"/>
    <mergeCell ref="B140:B142"/>
    <mergeCell ref="C140:C142"/>
    <mergeCell ref="E140:E142"/>
    <mergeCell ref="D140:D142"/>
    <mergeCell ref="A112:A114"/>
    <mergeCell ref="B112:B114"/>
    <mergeCell ref="C112:C114"/>
    <mergeCell ref="D112:D114"/>
    <mergeCell ref="E112:E114"/>
    <mergeCell ref="A115:A117"/>
    <mergeCell ref="B115:B117"/>
    <mergeCell ref="E215:E217"/>
    <mergeCell ref="C215:C217"/>
    <mergeCell ref="D215:D217"/>
    <mergeCell ref="C212:C214"/>
    <mergeCell ref="C115:C117"/>
    <mergeCell ref="A118:A120"/>
    <mergeCell ref="B118:B120"/>
    <mergeCell ref="C118:C120"/>
    <mergeCell ref="D118:D120"/>
    <mergeCell ref="C133:C136"/>
    <mergeCell ref="D133:D136"/>
    <mergeCell ref="E133:E136"/>
    <mergeCell ref="A137:A139"/>
    <mergeCell ref="B137:B139"/>
    <mergeCell ref="C137:C139"/>
    <mergeCell ref="D137:D139"/>
    <mergeCell ref="E137:E139"/>
    <mergeCell ref="E315:E317"/>
    <mergeCell ref="D315:D317"/>
    <mergeCell ref="C315:C317"/>
    <mergeCell ref="B315:B317"/>
    <mergeCell ref="B312:B314"/>
    <mergeCell ref="C312:C314"/>
    <mergeCell ref="D312:D314"/>
    <mergeCell ref="E312:E314"/>
    <mergeCell ref="D212:D214"/>
    <mergeCell ref="E212:E214"/>
    <mergeCell ref="B215:B217"/>
    <mergeCell ref="B212:B214"/>
    <mergeCell ref="B288:B290"/>
    <mergeCell ref="E303:E305"/>
    <mergeCell ref="E300:E302"/>
    <mergeCell ref="A271:B271"/>
    <mergeCell ref="A272:B272"/>
    <mergeCell ref="B273:B275"/>
    <mergeCell ref="B276:B278"/>
    <mergeCell ref="E273:E275"/>
    <mergeCell ref="E276:E278"/>
    <mergeCell ref="E279:E281"/>
    <mergeCell ref="E282:E284"/>
    <mergeCell ref="E285:E287"/>
  </mergeCells>
  <pageMargins left="0.70866141732283472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2018-03-22T10:27:39Z</cp:lastPrinted>
  <dcterms:created xsi:type="dcterms:W3CDTF">2016-05-12T05:25:06Z</dcterms:created>
  <dcterms:modified xsi:type="dcterms:W3CDTF">2018-04-19T08:31:08Z</dcterms:modified>
</cp:coreProperties>
</file>