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291" i="1"/>
  <c r="O291"/>
  <c r="N291"/>
  <c r="M291"/>
  <c r="M356"/>
  <c r="M355"/>
  <c r="G353"/>
  <c r="G352"/>
  <c r="G351"/>
  <c r="M351"/>
  <c r="M300"/>
  <c r="M288"/>
  <c r="M348"/>
  <c r="G348" s="1"/>
  <c r="M345"/>
  <c r="G345" s="1"/>
  <c r="G350"/>
  <c r="G349"/>
  <c r="G347"/>
  <c r="G346"/>
  <c r="G336"/>
  <c r="M336"/>
  <c r="G337"/>
  <c r="G338"/>
  <c r="M222"/>
  <c r="G226"/>
  <c r="M224"/>
  <c r="G224" s="1"/>
  <c r="G225"/>
  <c r="G201"/>
  <c r="P195"/>
  <c r="O195"/>
  <c r="N195"/>
  <c r="O206"/>
  <c r="N206"/>
  <c r="M206"/>
  <c r="P200"/>
  <c r="O200"/>
  <c r="N200"/>
  <c r="M188"/>
  <c r="L355"/>
  <c r="L356"/>
  <c r="G292"/>
  <c r="L291"/>
  <c r="L147"/>
  <c r="M62"/>
  <c r="M41"/>
  <c r="N41"/>
  <c r="O41"/>
  <c r="G323"/>
  <c r="L288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M362" i="1"/>
  <c r="M359" s="1"/>
  <c r="L362"/>
  <c r="L359" s="1"/>
  <c r="P363"/>
  <c r="P360" s="1"/>
  <c r="O363"/>
  <c r="O360" s="1"/>
  <c r="N363"/>
  <c r="N360" s="1"/>
  <c r="M363"/>
  <c r="M360" s="1"/>
  <c r="L363"/>
  <c r="L360" s="1"/>
  <c r="P365"/>
  <c r="P362" s="1"/>
  <c r="P359" s="1"/>
  <c r="O365"/>
  <c r="O362" s="1"/>
  <c r="O359" s="1"/>
  <c r="N365"/>
  <c r="N362" s="1"/>
  <c r="N359" s="1"/>
  <c r="M365"/>
  <c r="L365"/>
  <c r="P372"/>
  <c r="P369" s="1"/>
  <c r="O372"/>
  <c r="N372"/>
  <c r="N369" s="1"/>
  <c r="M372"/>
  <c r="M369" s="1"/>
  <c r="L372"/>
  <c r="L369" s="1"/>
  <c r="P374"/>
  <c r="O374"/>
  <c r="N374"/>
  <c r="M374"/>
  <c r="M371" s="1"/>
  <c r="M368" s="1"/>
  <c r="L374"/>
  <c r="P377"/>
  <c r="O377"/>
  <c r="N377"/>
  <c r="M377"/>
  <c r="L377"/>
  <c r="P380"/>
  <c r="O380"/>
  <c r="N380"/>
  <c r="M380"/>
  <c r="L380"/>
  <c r="K384"/>
  <c r="J384"/>
  <c r="K383"/>
  <c r="J383"/>
  <c r="G366"/>
  <c r="G363" s="1"/>
  <c r="G360" s="1"/>
  <c r="O369"/>
  <c r="K369"/>
  <c r="J369"/>
  <c r="I369"/>
  <c r="I384" s="1"/>
  <c r="H369"/>
  <c r="H384" s="1"/>
  <c r="K368"/>
  <c r="J368"/>
  <c r="I368"/>
  <c r="I383" s="1"/>
  <c r="H368"/>
  <c r="H383" s="1"/>
  <c r="G376"/>
  <c r="G375"/>
  <c r="G379"/>
  <c r="G378"/>
  <c r="G382"/>
  <c r="G381"/>
  <c r="G72"/>
  <c r="G73"/>
  <c r="M333"/>
  <c r="M339"/>
  <c r="G339" s="1"/>
  <c r="M342"/>
  <c r="G335"/>
  <c r="G334"/>
  <c r="G341"/>
  <c r="G340"/>
  <c r="G344"/>
  <c r="G343"/>
  <c r="G333"/>
  <c r="G322"/>
  <c r="G325"/>
  <c r="G329"/>
  <c r="G328"/>
  <c r="G332"/>
  <c r="G331"/>
  <c r="L342"/>
  <c r="L330"/>
  <c r="G330" s="1"/>
  <c r="L327"/>
  <c r="G327" s="1"/>
  <c r="M221" l="1"/>
  <c r="G342"/>
  <c r="M384"/>
  <c r="P371"/>
  <c r="P368" s="1"/>
  <c r="G365"/>
  <c r="G362" s="1"/>
  <c r="G359" s="1"/>
  <c r="P384"/>
  <c r="N384"/>
  <c r="O371"/>
  <c r="O368" s="1"/>
  <c r="O383" s="1"/>
  <c r="G374"/>
  <c r="L384"/>
  <c r="L354"/>
  <c r="L371"/>
  <c r="L368" s="1"/>
  <c r="L383" s="1"/>
  <c r="L27" i="2"/>
  <c r="G28"/>
  <c r="G18"/>
  <c r="G15"/>
  <c r="G12" s="1"/>
  <c r="G27" s="1"/>
  <c r="O384" i="1"/>
  <c r="M383"/>
  <c r="P383"/>
  <c r="G377"/>
  <c r="N371"/>
  <c r="N368" s="1"/>
  <c r="N383" s="1"/>
  <c r="G372"/>
  <c r="G369" s="1"/>
  <c r="G384" s="1"/>
  <c r="G380"/>
  <c r="L300"/>
  <c r="L58"/>
  <c r="L57"/>
  <c r="L71"/>
  <c r="G71" s="1"/>
  <c r="K312"/>
  <c r="K261"/>
  <c r="L324"/>
  <c r="G324" s="1"/>
  <c r="L321"/>
  <c r="G321" s="1"/>
  <c r="G320"/>
  <c r="G319"/>
  <c r="L318"/>
  <c r="G318" s="1"/>
  <c r="G371" l="1"/>
  <c r="G368" s="1"/>
  <c r="G383" s="1"/>
  <c r="G69"/>
  <c r="L68"/>
  <c r="G68" s="1"/>
  <c r="M197"/>
  <c r="M59"/>
  <c r="N59"/>
  <c r="K356"/>
  <c r="K287" s="1"/>
  <c r="K284" s="1"/>
  <c r="K309"/>
  <c r="G309" s="1"/>
  <c r="K288"/>
  <c r="G220"/>
  <c r="G219"/>
  <c r="G216"/>
  <c r="K217"/>
  <c r="G217" s="1"/>
  <c r="K218"/>
  <c r="G218" s="1"/>
  <c r="G29"/>
  <c r="G28"/>
  <c r="G26"/>
  <c r="G25"/>
  <c r="G42"/>
  <c r="G66"/>
  <c r="G63"/>
  <c r="G60"/>
  <c r="G122"/>
  <c r="G317"/>
  <c r="G316"/>
  <c r="K315"/>
  <c r="G315" s="1"/>
  <c r="G314"/>
  <c r="G313"/>
  <c r="G311"/>
  <c r="G310"/>
  <c r="G308"/>
  <c r="G307"/>
  <c r="G304"/>
  <c r="G305"/>
  <c r="G302"/>
  <c r="G298"/>
  <c r="G295"/>
  <c r="G293"/>
  <c r="G289"/>
  <c r="G276"/>
  <c r="G275"/>
  <c r="G273"/>
  <c r="G272"/>
  <c r="G269"/>
  <c r="G267"/>
  <c r="G266"/>
  <c r="G264"/>
  <c r="G263"/>
  <c r="G210"/>
  <c r="G207"/>
  <c r="G204"/>
  <c r="G198"/>
  <c r="G165"/>
  <c r="G154"/>
  <c r="G153"/>
  <c r="G151"/>
  <c r="G150"/>
  <c r="G142"/>
  <c r="G141"/>
  <c r="G139"/>
  <c r="G388" s="1"/>
  <c r="G138"/>
  <c r="G137"/>
  <c r="G240"/>
  <c r="G237" s="1"/>
  <c r="G234" s="1"/>
  <c r="G278"/>
  <c r="G356"/>
  <c r="N294"/>
  <c r="M195"/>
  <c r="M192" s="1"/>
  <c r="M209"/>
  <c r="M200"/>
  <c r="M65"/>
  <c r="P355"/>
  <c r="O355"/>
  <c r="O286" s="1"/>
  <c r="O283" s="1"/>
  <c r="N355"/>
  <c r="N354" s="1"/>
  <c r="N285" s="1"/>
  <c r="N282" s="1"/>
  <c r="P297"/>
  <c r="O297"/>
  <c r="N297"/>
  <c r="P294"/>
  <c r="O294"/>
  <c r="P288"/>
  <c r="O288"/>
  <c r="N288"/>
  <c r="P287"/>
  <c r="P284" s="1"/>
  <c r="O287"/>
  <c r="O284" s="1"/>
  <c r="N287"/>
  <c r="N284" s="1"/>
  <c r="P248"/>
  <c r="P245" s="1"/>
  <c r="P242" s="1"/>
  <c r="O248"/>
  <c r="O245" s="1"/>
  <c r="O242" s="1"/>
  <c r="N248"/>
  <c r="N245" s="1"/>
  <c r="N242" s="1"/>
  <c r="P247"/>
  <c r="P244" s="1"/>
  <c r="O247"/>
  <c r="O244" s="1"/>
  <c r="N247"/>
  <c r="N244" s="1"/>
  <c r="P243"/>
  <c r="O243"/>
  <c r="N243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7"/>
  <c r="P234" s="1"/>
  <c r="O237"/>
  <c r="O234" s="1"/>
  <c r="N237"/>
  <c r="N234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N27"/>
  <c r="P24"/>
  <c r="P21" s="1"/>
  <c r="P18" s="1"/>
  <c r="P30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55"/>
  <c r="K286" s="1"/>
  <c r="K283" s="1"/>
  <c r="K238"/>
  <c r="K235" s="1"/>
  <c r="K237"/>
  <c r="K234" s="1"/>
  <c r="G312"/>
  <c r="K300"/>
  <c r="G300" s="1"/>
  <c r="G301"/>
  <c r="G299"/>
  <c r="G296"/>
  <c r="G290"/>
  <c r="M354"/>
  <c r="M285" s="1"/>
  <c r="M282" s="1"/>
  <c r="L286"/>
  <c r="L283" s="1"/>
  <c r="M297"/>
  <c r="L297"/>
  <c r="M294"/>
  <c r="L294"/>
  <c r="M287"/>
  <c r="M284" s="1"/>
  <c r="L287"/>
  <c r="L284" s="1"/>
  <c r="K100"/>
  <c r="G100" s="1"/>
  <c r="G101"/>
  <c r="G102"/>
  <c r="K106"/>
  <c r="L106"/>
  <c r="M106"/>
  <c r="G107"/>
  <c r="K306"/>
  <c r="G306" s="1"/>
  <c r="K303"/>
  <c r="G303" s="1"/>
  <c r="K297"/>
  <c r="K294"/>
  <c r="K291"/>
  <c r="K274"/>
  <c r="G274" s="1"/>
  <c r="K271"/>
  <c r="G271" s="1"/>
  <c r="K270"/>
  <c r="K268" s="1"/>
  <c r="G268" s="1"/>
  <c r="G261"/>
  <c r="K260"/>
  <c r="G260" s="1"/>
  <c r="K258"/>
  <c r="G258" s="1"/>
  <c r="K257"/>
  <c r="G257" s="1"/>
  <c r="K265"/>
  <c r="G265" s="1"/>
  <c r="K262"/>
  <c r="G262" s="1"/>
  <c r="K229"/>
  <c r="K388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9"/>
  <c r="J195"/>
  <c r="J192" s="1"/>
  <c r="K83"/>
  <c r="K80" s="1"/>
  <c r="J83"/>
  <c r="J80" s="1"/>
  <c r="I83"/>
  <c r="I80" s="1"/>
  <c r="H83"/>
  <c r="H80" s="1"/>
  <c r="J209"/>
  <c r="H136"/>
  <c r="I136"/>
  <c r="J388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48"/>
  <c r="I245" s="1"/>
  <c r="I242" s="1"/>
  <c r="J248"/>
  <c r="J245" s="1"/>
  <c r="J242" s="1"/>
  <c r="K248"/>
  <c r="K245" s="1"/>
  <c r="K242" s="1"/>
  <c r="L248"/>
  <c r="L245" s="1"/>
  <c r="L242" s="1"/>
  <c r="M248"/>
  <c r="M245" s="1"/>
  <c r="M242" s="1"/>
  <c r="H248"/>
  <c r="H245" s="1"/>
  <c r="H242" s="1"/>
  <c r="G249"/>
  <c r="G246" s="1"/>
  <c r="G243" s="1"/>
  <c r="G250"/>
  <c r="G247" s="1"/>
  <c r="G244" s="1"/>
  <c r="H247"/>
  <c r="H244" s="1"/>
  <c r="I247"/>
  <c r="I244" s="1"/>
  <c r="J247"/>
  <c r="J244" s="1"/>
  <c r="K247"/>
  <c r="K244" s="1"/>
  <c r="L247"/>
  <c r="L244" s="1"/>
  <c r="M247"/>
  <c r="M244" s="1"/>
  <c r="H246"/>
  <c r="H243" s="1"/>
  <c r="I246"/>
  <c r="I243" s="1"/>
  <c r="J246"/>
  <c r="J243" s="1"/>
  <c r="K246"/>
  <c r="K243" s="1"/>
  <c r="L243"/>
  <c r="M243"/>
  <c r="H238"/>
  <c r="H235" s="1"/>
  <c r="I238"/>
  <c r="I235" s="1"/>
  <c r="J238"/>
  <c r="J235" s="1"/>
  <c r="L238"/>
  <c r="L235" s="1"/>
  <c r="M238"/>
  <c r="M235" s="1"/>
  <c r="H237"/>
  <c r="H234" s="1"/>
  <c r="I237"/>
  <c r="I234" s="1"/>
  <c r="J237"/>
  <c r="J234" s="1"/>
  <c r="L237"/>
  <c r="L234" s="1"/>
  <c r="M237"/>
  <c r="M234" s="1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1"/>
  <c r="G238" s="1"/>
  <c r="G235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8" l="1"/>
  <c r="M228"/>
  <c r="P228"/>
  <c r="O228"/>
  <c r="N228"/>
  <c r="O252"/>
  <c r="G55"/>
  <c r="P35"/>
  <c r="P286"/>
  <c r="P283" s="1"/>
  <c r="M194"/>
  <c r="M191" s="1"/>
  <c r="G57"/>
  <c r="G54" s="1"/>
  <c r="L194"/>
  <c r="L191" s="1"/>
  <c r="L53"/>
  <c r="K228"/>
  <c r="N82"/>
  <c r="N79" s="1"/>
  <c r="G121"/>
  <c r="G140"/>
  <c r="G65"/>
  <c r="H228"/>
  <c r="G291"/>
  <c r="O21"/>
  <c r="O18" s="1"/>
  <c r="O30" s="1"/>
  <c r="N56"/>
  <c r="N53" s="1"/>
  <c r="O118"/>
  <c r="O115" s="1"/>
  <c r="N130"/>
  <c r="N127" s="1"/>
  <c r="N146"/>
  <c r="N143" s="1"/>
  <c r="O56"/>
  <c r="O53" s="1"/>
  <c r="P194"/>
  <c r="P191" s="1"/>
  <c r="G164"/>
  <c r="G284"/>
  <c r="M286"/>
  <c r="M283" s="1"/>
  <c r="G149"/>
  <c r="G124"/>
  <c r="G152"/>
  <c r="P252"/>
  <c r="K215"/>
  <c r="G215" s="1"/>
  <c r="G294"/>
  <c r="G206"/>
  <c r="N194"/>
  <c r="N191" s="1"/>
  <c r="L35"/>
  <c r="G41"/>
  <c r="G59"/>
  <c r="G27"/>
  <c r="G297"/>
  <c r="G288"/>
  <c r="G209"/>
  <c r="G203"/>
  <c r="G200"/>
  <c r="G197"/>
  <c r="G136"/>
  <c r="G62"/>
  <c r="G24"/>
  <c r="N76"/>
  <c r="P230"/>
  <c r="P146"/>
  <c r="P143" s="1"/>
  <c r="P227" s="1"/>
  <c r="G239"/>
  <c r="G236" s="1"/>
  <c r="G233" s="1"/>
  <c r="G270"/>
  <c r="G287"/>
  <c r="L21"/>
  <c r="L18" s="1"/>
  <c r="L30" s="1"/>
  <c r="P82"/>
  <c r="P79" s="1"/>
  <c r="N118"/>
  <c r="N115" s="1"/>
  <c r="O146"/>
  <c r="O143" s="1"/>
  <c r="N253"/>
  <c r="G355"/>
  <c r="P253"/>
  <c r="M21"/>
  <c r="M18" s="1"/>
  <c r="M30" s="1"/>
  <c r="I21"/>
  <c r="I18" s="1"/>
  <c r="I30" s="1"/>
  <c r="N75"/>
  <c r="P56"/>
  <c r="P53" s="1"/>
  <c r="P74" s="1"/>
  <c r="O82"/>
  <c r="O79" s="1"/>
  <c r="N251"/>
  <c r="P354"/>
  <c r="O354"/>
  <c r="O285" s="1"/>
  <c r="O282" s="1"/>
  <c r="N286"/>
  <c r="N283" s="1"/>
  <c r="O194"/>
  <c r="O191" s="1"/>
  <c r="P130"/>
  <c r="P127" s="1"/>
  <c r="O130"/>
  <c r="O127" s="1"/>
  <c r="P75"/>
  <c r="O35"/>
  <c r="O75"/>
  <c r="N35"/>
  <c r="N21"/>
  <c r="N18" s="1"/>
  <c r="N30" s="1"/>
  <c r="P251"/>
  <c r="P76"/>
  <c r="O230"/>
  <c r="O251"/>
  <c r="O76"/>
  <c r="N230"/>
  <c r="N252"/>
  <c r="O253"/>
  <c r="K354"/>
  <c r="G106"/>
  <c r="K279"/>
  <c r="G279" s="1"/>
  <c r="K259"/>
  <c r="G259" s="1"/>
  <c r="K256"/>
  <c r="G256" s="1"/>
  <c r="K194"/>
  <c r="K191" s="1"/>
  <c r="I252"/>
  <c r="H82"/>
  <c r="J82"/>
  <c r="L82"/>
  <c r="L79" s="1"/>
  <c r="M82"/>
  <c r="M79" s="1"/>
  <c r="I82"/>
  <c r="M56"/>
  <c r="M53" s="1"/>
  <c r="I253"/>
  <c r="I56"/>
  <c r="K146"/>
  <c r="K143" s="1"/>
  <c r="H56"/>
  <c r="G132"/>
  <c r="G129" s="1"/>
  <c r="H146"/>
  <c r="H143" s="1"/>
  <c r="H194"/>
  <c r="H191" s="1"/>
  <c r="K252"/>
  <c r="M252"/>
  <c r="I146"/>
  <c r="I143" s="1"/>
  <c r="M146"/>
  <c r="M143" s="1"/>
  <c r="J230"/>
  <c r="J194"/>
  <c r="J191" s="1"/>
  <c r="G147"/>
  <c r="G144" s="1"/>
  <c r="G84"/>
  <c r="G81" s="1"/>
  <c r="L146"/>
  <c r="L143" s="1"/>
  <c r="G148"/>
  <c r="G145" s="1"/>
  <c r="L130"/>
  <c r="L127" s="1"/>
  <c r="J146"/>
  <c r="J143" s="1"/>
  <c r="M253"/>
  <c r="G229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2"/>
  <c r="G161"/>
  <c r="J252"/>
  <c r="H253"/>
  <c r="K253"/>
  <c r="L251"/>
  <c r="L252"/>
  <c r="H252"/>
  <c r="J253"/>
  <c r="H251"/>
  <c r="L253"/>
  <c r="H118"/>
  <c r="H115" s="1"/>
  <c r="G120"/>
  <c r="G117" s="1"/>
  <c r="L118"/>
  <c r="L115" s="1"/>
  <c r="J251"/>
  <c r="K251"/>
  <c r="G253"/>
  <c r="M251"/>
  <c r="I251"/>
  <c r="I228"/>
  <c r="K75"/>
  <c r="G23"/>
  <c r="G20" s="1"/>
  <c r="G32" s="1"/>
  <c r="H21"/>
  <c r="H18" s="1"/>
  <c r="H30" s="1"/>
  <c r="G22"/>
  <c r="G19" s="1"/>
  <c r="G31" s="1"/>
  <c r="G248"/>
  <c r="G245" s="1"/>
  <c r="G242" s="1"/>
  <c r="H75"/>
  <c r="G38"/>
  <c r="L75"/>
  <c r="L230"/>
  <c r="H230"/>
  <c r="M75"/>
  <c r="M230"/>
  <c r="I230"/>
  <c r="G103"/>
  <c r="K118"/>
  <c r="K115" s="1"/>
  <c r="J75"/>
  <c r="L76"/>
  <c r="H76"/>
  <c r="J118"/>
  <c r="J115" s="1"/>
  <c r="J228"/>
  <c r="H35"/>
  <c r="K76"/>
  <c r="M76"/>
  <c r="I76"/>
  <c r="I75"/>
  <c r="L228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H389" l="1"/>
  <c r="P389"/>
  <c r="P387"/>
  <c r="O387"/>
  <c r="G283"/>
  <c r="P285"/>
  <c r="P282" s="1"/>
  <c r="P386"/>
  <c r="N387"/>
  <c r="M387"/>
  <c r="L387"/>
  <c r="N74"/>
  <c r="G56"/>
  <c r="I389"/>
  <c r="J387"/>
  <c r="O74"/>
  <c r="I387"/>
  <c r="L389"/>
  <c r="G230"/>
  <c r="O389"/>
  <c r="K389"/>
  <c r="H387"/>
  <c r="K227"/>
  <c r="G354"/>
  <c r="N227"/>
  <c r="G194"/>
  <c r="G191" s="1"/>
  <c r="M389"/>
  <c r="J389"/>
  <c r="K285"/>
  <c r="O227"/>
  <c r="M227"/>
  <c r="K387"/>
  <c r="G286"/>
  <c r="N389"/>
  <c r="L285"/>
  <c r="L282" s="1"/>
  <c r="K277"/>
  <c r="G277" s="1"/>
  <c r="G146"/>
  <c r="G143" s="1"/>
  <c r="G35"/>
  <c r="G251"/>
  <c r="G75"/>
  <c r="G118"/>
  <c r="G115" s="1"/>
  <c r="L227"/>
  <c r="G21"/>
  <c r="G18" s="1"/>
  <c r="G30" s="1"/>
  <c r="M74"/>
  <c r="G130"/>
  <c r="G127" s="1"/>
  <c r="G76"/>
  <c r="L47"/>
  <c r="L74" s="1"/>
  <c r="J79"/>
  <c r="J227" s="1"/>
  <c r="J53"/>
  <c r="G387" l="1"/>
  <c r="N386"/>
  <c r="O386"/>
  <c r="M386"/>
  <c r="L386"/>
  <c r="G285"/>
  <c r="K282"/>
  <c r="G282" s="1"/>
  <c r="G389"/>
  <c r="K47"/>
  <c r="K44" s="1"/>
  <c r="K74" s="1"/>
  <c r="K386" s="1"/>
  <c r="I79"/>
  <c r="I227" s="1"/>
  <c r="I53"/>
  <c r="J47" l="1"/>
  <c r="J44" s="1"/>
  <c r="J74" s="1"/>
  <c r="J386" s="1"/>
  <c r="H79"/>
  <c r="H227" s="1"/>
  <c r="G85"/>
  <c r="G82" s="1"/>
  <c r="H53"/>
  <c r="G53"/>
  <c r="G79" l="1"/>
  <c r="G227" s="1"/>
  <c r="I47"/>
  <c r="I44" s="1"/>
  <c r="I74" s="1"/>
  <c r="I386" s="1"/>
  <c r="G50" l="1"/>
  <c r="H47"/>
  <c r="H44" s="1"/>
  <c r="H74" s="1"/>
  <c r="H386" s="1"/>
  <c r="G47" l="1"/>
  <c r="G44" s="1"/>
  <c r="G74" s="1"/>
  <c r="G386" s="1"/>
</calcChain>
</file>

<file path=xl/sharedStrings.xml><?xml version="1.0" encoding="utf-8"?>
<sst xmlns="http://schemas.openxmlformats.org/spreadsheetml/2006/main" count="1427" uniqueCount="214">
  <si>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</si>
  <si>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</si>
  <si>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</si>
  <si>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</si>
  <si>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</si>
  <si>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</si>
  <si>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</si>
  <si>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</si>
  <si>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</si>
  <si>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</si>
  <si>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</si>
  <si>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</si>
  <si>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</si>
  <si>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</si>
  <si>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</si>
  <si>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</si>
  <si>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</si>
  <si>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</si>
  <si>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</si>
  <si>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</si>
  <si>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</si>
  <si>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</si>
  <si>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</si>
  <si>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</si>
  <si>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</si>
  <si>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</si>
  <si>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</si>
  <si>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</si>
  <si>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</si>
  <si>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</si>
  <si>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</si>
  <si>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</si>
  <si>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</si>
  <si>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</si>
  <si>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</si>
  <si>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</si>
  <si>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</si>
  <si>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</si>
  <si>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</si>
  <si>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</si>
  <si>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</si>
  <si>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</si>
  <si>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</si>
  <si>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</si>
  <si>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</si>
  <si>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</si>
  <si>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</si>
  <si>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</si>
  <si>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</si>
  <si>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</si>
  <si>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</si>
  <si>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</si>
  <si>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</si>
  <si>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</si>
  <si>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</si>
  <si>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</si>
  <si>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</si>
  <si>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</si>
  <si>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</si>
  <si>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</si>
  <si>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</si>
  <si>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</si>
  <si>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</si>
  <si>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</si>
  <si>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</si>
  <si>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</si>
  <si>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</si>
  <si>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</si>
  <si>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</si>
  <si>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</si>
  <si>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</si>
  <si>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</si>
  <si>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</si>
  <si>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</si>
  <si>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</si>
  <si>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</si>
  <si>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</si>
  <si>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</si>
  <si>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</si>
  <si>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</si>
  <si>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</si>
  <si>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</si>
  <si>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</si>
  <si>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</si>
  <si>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</si>
  <si>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</si>
  <si>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</si>
  <si>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</si>
  <si>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</si>
  <si>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</si>
  <si>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</si>
  <si>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</si>
  <si>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</si>
  <si>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</si>
  <si>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</si>
  <si>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</si>
  <si>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</si>
  <si>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</si>
  <si>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</si>
  <si>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</si>
  <si>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</si>
  <si>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</si>
  <si>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</si>
  <si>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</si>
  <si>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</si>
  <si>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</si>
  <si>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</si>
  <si>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</si>
  <si>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</si>
  <si>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</si>
  <si>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</si>
  <si>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</si>
  <si>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</si>
  <si>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</si>
  <si>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</si>
  <si>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</si>
  <si>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</si>
  <si>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</si>
  <si>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</si>
  <si>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</si>
  <si>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</si>
  <si>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</si>
  <si>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</si>
  <si>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</si>
  <si>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</si>
  <si>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</si>
  <si>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</si>
  <si>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</si>
  <si>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</si>
  <si>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</si>
  <si>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</si>
  <si>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</si>
  <si>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</si>
  <si>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</si>
  <si>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</si>
  <si>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</si>
  <si>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</si>
  <si>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</si>
  <si>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</si>
  <si>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</si>
  <si>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</si>
  <si>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</si>
  <si>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</si>
  <si>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</si>
  <si>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</si>
  <si>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</si>
  <si>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</si>
  <si>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</si>
  <si>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</si>
  <si>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</si>
  <si>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</si>
  <si>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</si>
  <si>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</si>
  <si>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</si>
  <si>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</si>
  <si>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</si>
  <si>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</si>
  <si>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</si>
  <si>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</si>
  <si>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</si>
  <si>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</si>
  <si>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</si>
  <si>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</si>
  <si>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</si>
  <si>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</si>
  <si>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</si>
  <si>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</si>
  <si>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</si>
  <si>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</si>
  <si>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</si>
  <si>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</si>
  <si>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</si>
  <si>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</si>
  <si>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</si>
  <si>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</si>
  <si>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</si>
  <si>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</si>
  <si>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</si>
  <si>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</si>
  <si>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</si>
  <si>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</si>
  <si>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</si>
  <si>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</si>
  <si>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</si>
  <si>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</si>
  <si>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</si>
  <si>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</si>
  <si>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</si>
  <si>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</si>
  <si>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</si>
  <si>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</si>
  <si>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</si>
  <si>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</si>
  <si>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</si>
  <si>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</si>
  <si>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Ремонт тротуаров в р.п. Полтавка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</si>
  <si>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</si>
  <si>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</si>
  <si>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</si>
  <si>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</si>
  <si>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</si>
  <si>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</si>
  <si>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Задача 6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</si>
  <si>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      Выполнение работ по созданию мест (площадок) накопления твердых коммунальных отходов в Полтавском городском поселении</t>
    </r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</si>
  <si>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</si>
  <si>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Создание мест накопления ТКО  для контейнеров</t>
  </si>
  <si>
    <t>Реализация мероприятий по предоставлению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</si>
  <si>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</si>
  <si>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</si>
  <si>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</si>
  <si>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</si>
  <si>
    <t>Объем выполненных работ по разработке ПСД</t>
  </si>
  <si>
    <t>к постановлению № 15 от 01.03.2019 г.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</si>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</sst>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2" fontId="1" fillId="3" borderId="1" xfId="0" applyNumberFormat="1" applyFont="1" applyFill="1" applyBorder="1"/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2" fillId="3" borderId="5" xfId="0" applyFont="1" applyFill="1" applyBorder="1" applyAlignment="1">
      <alignment horizontal="left" vertical="top" wrapText="1" shrinkToFit="1"/>
    </xf>
    <xf numFmtId="0" fontId="12" fillId="3" borderId="6" xfId="0" applyFont="1" applyFill="1" applyBorder="1" applyAlignment="1">
      <alignment horizontal="left" vertical="top" wrapText="1" shrinkToFit="1"/>
    </xf>
    <xf numFmtId="0" fontId="12" fillId="3" borderId="7" xfId="0" applyFont="1" applyFill="1" applyBorder="1" applyAlignment="1">
      <alignment horizontal="left" vertical="top" wrapText="1" shrinkToFit="1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5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94"/>
  <sheetViews>
    <sheetView tabSelected="1" topLeftCell="A348" zoomScale="130" zoomScaleNormal="130" workbookViewId="0">
      <selection activeCell="N351" sqref="N351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221" t="s">
        <v>201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7"/>
      <c r="AA1" s="27"/>
      <c r="AB1" s="27"/>
    </row>
    <row r="2" spans="1:28" ht="15.75">
      <c r="A2" s="221" t="s">
        <v>212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7"/>
      <c r="AA2" s="27"/>
      <c r="AB2" s="27"/>
    </row>
    <row r="3" spans="1:28" ht="15.75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222" t="s">
        <v>22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9"/>
      <c r="AA5" s="29"/>
      <c r="AB5" s="29"/>
    </row>
    <row r="6" spans="1:28" ht="15.75">
      <c r="A6" s="222" t="s">
        <v>23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9"/>
      <c r="AA6" s="29"/>
      <c r="AB6" s="29"/>
    </row>
    <row r="7" spans="1:28" ht="15.75">
      <c r="A7" s="223" t="s">
        <v>207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229" t="s">
        <v>0</v>
      </c>
      <c r="B9" s="229" t="s">
        <v>1</v>
      </c>
      <c r="C9" s="234" t="s">
        <v>2</v>
      </c>
      <c r="D9" s="235"/>
      <c r="E9" s="229" t="s">
        <v>5</v>
      </c>
      <c r="F9" s="236" t="s">
        <v>6</v>
      </c>
      <c r="G9" s="237"/>
      <c r="H9" s="237"/>
      <c r="I9" s="237"/>
      <c r="J9" s="237"/>
      <c r="K9" s="237"/>
      <c r="L9" s="237"/>
      <c r="M9" s="237"/>
      <c r="N9" s="237"/>
      <c r="O9" s="237"/>
      <c r="P9" s="238"/>
      <c r="Q9" s="236" t="s">
        <v>13</v>
      </c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8"/>
    </row>
    <row r="10" spans="1:28" ht="15" customHeight="1">
      <c r="A10" s="230"/>
      <c r="B10" s="230"/>
      <c r="C10" s="229" t="s">
        <v>3</v>
      </c>
      <c r="D10" s="229" t="s">
        <v>4</v>
      </c>
      <c r="E10" s="230"/>
      <c r="F10" s="229" t="s">
        <v>7</v>
      </c>
      <c r="G10" s="236" t="s">
        <v>9</v>
      </c>
      <c r="H10" s="237"/>
      <c r="I10" s="237"/>
      <c r="J10" s="237"/>
      <c r="K10" s="237"/>
      <c r="L10" s="237"/>
      <c r="M10" s="237"/>
      <c r="N10" s="237"/>
      <c r="O10" s="237"/>
      <c r="P10" s="238"/>
      <c r="Q10" s="229" t="s">
        <v>11</v>
      </c>
      <c r="R10" s="229" t="s">
        <v>12</v>
      </c>
      <c r="S10" s="236" t="s">
        <v>14</v>
      </c>
      <c r="T10" s="237"/>
      <c r="U10" s="237"/>
      <c r="V10" s="237"/>
      <c r="W10" s="237"/>
      <c r="X10" s="237"/>
      <c r="Y10" s="237"/>
      <c r="Z10" s="237"/>
      <c r="AA10" s="237"/>
      <c r="AB10" s="238"/>
    </row>
    <row r="11" spans="1:28" ht="37.5" customHeight="1">
      <c r="A11" s="230"/>
      <c r="B11" s="230"/>
      <c r="C11" s="230"/>
      <c r="D11" s="230"/>
      <c r="E11" s="230"/>
      <c r="F11" s="230"/>
      <c r="G11" s="229" t="s">
        <v>8</v>
      </c>
      <c r="H11" s="236" t="s">
        <v>10</v>
      </c>
      <c r="I11" s="237"/>
      <c r="J11" s="237"/>
      <c r="K11" s="237"/>
      <c r="L11" s="237"/>
      <c r="M11" s="237"/>
      <c r="N11" s="237"/>
      <c r="O11" s="237"/>
      <c r="P11" s="238"/>
      <c r="Q11" s="230"/>
      <c r="R11" s="230"/>
      <c r="S11" s="232" t="s">
        <v>8</v>
      </c>
      <c r="T11" s="236" t="s">
        <v>10</v>
      </c>
      <c r="U11" s="237"/>
      <c r="V11" s="237"/>
      <c r="W11" s="237"/>
      <c r="X11" s="237"/>
      <c r="Y11" s="237"/>
      <c r="Z11" s="237"/>
      <c r="AA11" s="237"/>
      <c r="AB11" s="238"/>
    </row>
    <row r="12" spans="1:28" ht="61.5" customHeight="1">
      <c r="A12" s="231"/>
      <c r="B12" s="231"/>
      <c r="C12" s="231"/>
      <c r="D12" s="231"/>
      <c r="E12" s="231"/>
      <c r="F12" s="231"/>
      <c r="G12" s="231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231"/>
      <c r="R12" s="231"/>
      <c r="S12" s="233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227" t="s">
        <v>94</v>
      </c>
      <c r="B14" s="228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227" t="s">
        <v>95</v>
      </c>
      <c r="B15" s="228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48" t="s">
        <v>196</v>
      </c>
      <c r="B16" s="149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227" t="s">
        <v>24</v>
      </c>
      <c r="B17" s="228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67"/>
      <c r="B18" s="164" t="s">
        <v>96</v>
      </c>
      <c r="C18" s="167">
        <v>2014</v>
      </c>
      <c r="D18" s="167">
        <v>2025</v>
      </c>
      <c r="E18" s="170" t="s">
        <v>16</v>
      </c>
      <c r="F18" s="32" t="s">
        <v>17</v>
      </c>
      <c r="G18" s="7">
        <f>G21</f>
        <v>2812699.3200000003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494463.06000000006</v>
      </c>
      <c r="M18" s="7">
        <f t="shared" si="0"/>
        <v>225506.4</v>
      </c>
      <c r="N18" s="14">
        <f t="shared" ref="N18:P18" si="1">N21</f>
        <v>225506.4</v>
      </c>
      <c r="O18" s="14">
        <f t="shared" si="1"/>
        <v>225506.4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68"/>
      <c r="B19" s="165"/>
      <c r="C19" s="168"/>
      <c r="D19" s="168"/>
      <c r="E19" s="171"/>
      <c r="F19" s="32" t="s">
        <v>18</v>
      </c>
      <c r="G19" s="7">
        <f>G22</f>
        <v>2064273.85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310081.11</v>
      </c>
      <c r="M19" s="7">
        <f t="shared" si="2"/>
        <v>225506.4</v>
      </c>
      <c r="N19" s="14">
        <f t="shared" ref="N19:P19" si="3">N22</f>
        <v>225506.4</v>
      </c>
      <c r="O19" s="14">
        <f t="shared" si="3"/>
        <v>223118.4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69"/>
      <c r="B20" s="166"/>
      <c r="C20" s="169"/>
      <c r="D20" s="169"/>
      <c r="E20" s="172"/>
      <c r="F20" s="32" t="s">
        <v>19</v>
      </c>
      <c r="G20" s="7">
        <f>G23</f>
        <v>746037.47000000009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184381.95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67"/>
      <c r="B21" s="164" t="s">
        <v>97</v>
      </c>
      <c r="C21" s="167">
        <v>2014</v>
      </c>
      <c r="D21" s="167">
        <v>2025</v>
      </c>
      <c r="E21" s="170" t="s">
        <v>16</v>
      </c>
      <c r="F21" s="32" t="s">
        <v>17</v>
      </c>
      <c r="G21" s="7">
        <f>G24+G27</f>
        <v>2812699.3200000003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494463.06000000006</v>
      </c>
      <c r="M21" s="7">
        <f t="shared" si="6"/>
        <v>225506.4</v>
      </c>
      <c r="N21" s="14">
        <f t="shared" ref="N21:P21" si="7">N24+N27</f>
        <v>225506.4</v>
      </c>
      <c r="O21" s="14">
        <f t="shared" si="7"/>
        <v>225506.4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68"/>
      <c r="B22" s="165"/>
      <c r="C22" s="168"/>
      <c r="D22" s="168"/>
      <c r="E22" s="171"/>
      <c r="F22" s="32" t="s">
        <v>18</v>
      </c>
      <c r="G22" s="7">
        <f>G25+G28</f>
        <v>2064273.85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310081.11</v>
      </c>
      <c r="M22" s="7">
        <f t="shared" si="8"/>
        <v>225506.4</v>
      </c>
      <c r="N22" s="14">
        <f t="shared" ref="N22:P22" si="9">N25+N28</f>
        <v>225506.4</v>
      </c>
      <c r="O22" s="14">
        <f t="shared" si="9"/>
        <v>223118.4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69"/>
      <c r="B23" s="166"/>
      <c r="C23" s="169"/>
      <c r="D23" s="169"/>
      <c r="E23" s="172"/>
      <c r="F23" s="32" t="s">
        <v>19</v>
      </c>
      <c r="G23" s="7">
        <f>G26+G29</f>
        <v>746037.47000000009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184381.95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67"/>
      <c r="B24" s="164" t="s">
        <v>25</v>
      </c>
      <c r="C24" s="167">
        <v>2014</v>
      </c>
      <c r="D24" s="167">
        <v>2025</v>
      </c>
      <c r="E24" s="170" t="s">
        <v>16</v>
      </c>
      <c r="F24" s="32" t="s">
        <v>17</v>
      </c>
      <c r="G24" s="7">
        <f t="shared" ref="G24:G29" si="12">H24+I24+J24+K24+L24+M24+N24+O24+P24</f>
        <v>1888362.3000000003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340750.93000000005</v>
      </c>
      <c r="M24" s="7">
        <f t="shared" si="13"/>
        <v>122388</v>
      </c>
      <c r="N24" s="14">
        <f t="shared" ref="N24:P24" si="14">N25+N26</f>
        <v>122388</v>
      </c>
      <c r="O24" s="14">
        <v>122388</v>
      </c>
      <c r="P24" s="14">
        <f t="shared" si="14"/>
        <v>120000</v>
      </c>
      <c r="Q24" s="72" t="s">
        <v>128</v>
      </c>
      <c r="R24" s="73" t="s">
        <v>129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68"/>
      <c r="B25" s="165"/>
      <c r="C25" s="168"/>
      <c r="D25" s="168"/>
      <c r="E25" s="171"/>
      <c r="F25" s="32" t="s">
        <v>18</v>
      </c>
      <c r="G25" s="7">
        <f t="shared" si="12"/>
        <v>1234123.69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156368.98000000001</v>
      </c>
      <c r="M25" s="7">
        <v>122388</v>
      </c>
      <c r="N25" s="14">
        <v>122388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69"/>
      <c r="B26" s="166"/>
      <c r="C26" s="169"/>
      <c r="D26" s="169"/>
      <c r="E26" s="172"/>
      <c r="F26" s="32" t="s">
        <v>19</v>
      </c>
      <c r="G26" s="7">
        <f t="shared" si="12"/>
        <v>651850.6100000001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184381.95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67"/>
      <c r="B27" s="164" t="s">
        <v>26</v>
      </c>
      <c r="C27" s="167">
        <v>2014</v>
      </c>
      <c r="D27" s="167">
        <v>2025</v>
      </c>
      <c r="E27" s="170" t="s">
        <v>16</v>
      </c>
      <c r="F27" s="32" t="s">
        <v>17</v>
      </c>
      <c r="G27" s="7">
        <f t="shared" si="12"/>
        <v>924337.02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153712.13</v>
      </c>
      <c r="M27" s="7">
        <f t="shared" si="15"/>
        <v>103118.39999999999</v>
      </c>
      <c r="N27" s="14">
        <f t="shared" ref="N27:P27" si="16">N28+N29</f>
        <v>103118.39999999999</v>
      </c>
      <c r="O27" s="14">
        <f t="shared" si="16"/>
        <v>103118.39999999999</v>
      </c>
      <c r="P27" s="14">
        <f t="shared" si="16"/>
        <v>90000</v>
      </c>
      <c r="Q27" s="72" t="s">
        <v>128</v>
      </c>
      <c r="R27" s="73" t="s">
        <v>129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68"/>
      <c r="B28" s="165"/>
      <c r="C28" s="168"/>
      <c r="D28" s="168"/>
      <c r="E28" s="171"/>
      <c r="F28" s="32" t="s">
        <v>18</v>
      </c>
      <c r="G28" s="7">
        <f t="shared" si="12"/>
        <v>830150.16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153712.13</v>
      </c>
      <c r="M28" s="7">
        <v>103118.39999999999</v>
      </c>
      <c r="N28" s="14">
        <v>103118.39999999999</v>
      </c>
      <c r="O28" s="14">
        <v>103118.39999999999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69"/>
      <c r="B29" s="166"/>
      <c r="C29" s="169"/>
      <c r="D29" s="169"/>
      <c r="E29" s="172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6"/>
      <c r="B30" s="132" t="s">
        <v>20</v>
      </c>
      <c r="C30" s="126">
        <v>2014</v>
      </c>
      <c r="D30" s="126">
        <v>2025</v>
      </c>
      <c r="E30" s="184" t="s">
        <v>16</v>
      </c>
      <c r="F30" s="33" t="s">
        <v>17</v>
      </c>
      <c r="G30" s="14">
        <f>G18</f>
        <v>2812699.3200000003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494463.06000000006</v>
      </c>
      <c r="M30" s="14">
        <f t="shared" si="17"/>
        <v>225506.4</v>
      </c>
      <c r="N30" s="14">
        <f t="shared" ref="N30:P30" si="18">N18</f>
        <v>225506.4</v>
      </c>
      <c r="O30" s="14">
        <f t="shared" si="18"/>
        <v>225506.4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7"/>
      <c r="B31" s="133"/>
      <c r="C31" s="127"/>
      <c r="D31" s="127"/>
      <c r="E31" s="185"/>
      <c r="F31" s="33" t="s">
        <v>18</v>
      </c>
      <c r="G31" s="14">
        <f>G19</f>
        <v>2064273.85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310081.11</v>
      </c>
      <c r="M31" s="14">
        <f t="shared" si="19"/>
        <v>225506.4</v>
      </c>
      <c r="N31" s="14">
        <f t="shared" ref="N31:P31" si="20">N19</f>
        <v>225506.4</v>
      </c>
      <c r="O31" s="14">
        <f t="shared" si="20"/>
        <v>223118.4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28"/>
      <c r="B32" s="134"/>
      <c r="C32" s="128"/>
      <c r="D32" s="128"/>
      <c r="E32" s="186"/>
      <c r="F32" s="33" t="s">
        <v>19</v>
      </c>
      <c r="G32" s="14">
        <f>G20</f>
        <v>746037.47000000009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184381.95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94.25" customHeight="1">
      <c r="A33" s="148" t="s">
        <v>197</v>
      </c>
      <c r="B33" s="149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227" t="s">
        <v>98</v>
      </c>
      <c r="B34" s="228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67"/>
      <c r="B35" s="164" t="s">
        <v>99</v>
      </c>
      <c r="C35" s="167">
        <v>2014</v>
      </c>
      <c r="D35" s="167">
        <v>2025</v>
      </c>
      <c r="E35" s="170" t="s">
        <v>16</v>
      </c>
      <c r="F35" s="32" t="s">
        <v>17</v>
      </c>
      <c r="G35" s="7">
        <f>G38+G41</f>
        <v>92742507.179999992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10822779.52</v>
      </c>
      <c r="M35" s="7">
        <f t="shared" si="23"/>
        <v>11996514.609999999</v>
      </c>
      <c r="N35" s="14">
        <f t="shared" ref="N35:P35" si="24">N38+N41</f>
        <v>11738388.66</v>
      </c>
      <c r="O35" s="14">
        <f t="shared" si="24"/>
        <v>12163874.119999999</v>
      </c>
      <c r="P35" s="14">
        <f t="shared" si="24"/>
        <v>12163874.119999999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68"/>
      <c r="B36" s="165"/>
      <c r="C36" s="168"/>
      <c r="D36" s="168"/>
      <c r="E36" s="171"/>
      <c r="F36" s="32" t="s">
        <v>18</v>
      </c>
      <c r="G36" s="7">
        <f>G39+G42</f>
        <v>91742895.179999992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10822779.52</v>
      </c>
      <c r="M36" s="7">
        <f t="shared" si="25"/>
        <v>11996514.609999999</v>
      </c>
      <c r="N36" s="14">
        <f t="shared" ref="N36:P36" si="26">N39+N42</f>
        <v>11738388.66</v>
      </c>
      <c r="O36" s="14">
        <f t="shared" si="26"/>
        <v>12163874.119999999</v>
      </c>
      <c r="P36" s="14">
        <f t="shared" si="26"/>
        <v>12163874.119999999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69"/>
      <c r="B37" s="166"/>
      <c r="C37" s="169"/>
      <c r="D37" s="169"/>
      <c r="E37" s="172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67"/>
      <c r="B38" s="164" t="s">
        <v>100</v>
      </c>
      <c r="C38" s="167">
        <v>2014</v>
      </c>
      <c r="D38" s="167">
        <v>2025</v>
      </c>
      <c r="E38" s="170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68"/>
      <c r="B39" s="165"/>
      <c r="C39" s="168"/>
      <c r="D39" s="168"/>
      <c r="E39" s="171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69"/>
      <c r="B40" s="166"/>
      <c r="C40" s="169"/>
      <c r="D40" s="169"/>
      <c r="E40" s="172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67"/>
      <c r="B41" s="164" t="s">
        <v>101</v>
      </c>
      <c r="C41" s="167">
        <v>2014</v>
      </c>
      <c r="D41" s="167">
        <v>2025</v>
      </c>
      <c r="E41" s="170" t="s">
        <v>16</v>
      </c>
      <c r="F41" s="32" t="s">
        <v>17</v>
      </c>
      <c r="G41" s="7">
        <f>H41+I41+J41+K41+L41+M41+N41+O41+P41</f>
        <v>77636834.449999988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10822779.52</v>
      </c>
      <c r="M41" s="7">
        <f t="shared" si="32"/>
        <v>11996514.609999999</v>
      </c>
      <c r="N41" s="14">
        <f t="shared" ref="N41:P41" si="33">N42+N43</f>
        <v>11738388.66</v>
      </c>
      <c r="O41" s="14">
        <f t="shared" si="33"/>
        <v>12163874.119999999</v>
      </c>
      <c r="P41" s="14">
        <f t="shared" si="33"/>
        <v>12163874.119999999</v>
      </c>
      <c r="Q41" s="72" t="s">
        <v>130</v>
      </c>
      <c r="R41" s="73" t="s">
        <v>129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68"/>
      <c r="B42" s="165"/>
      <c r="C42" s="168"/>
      <c r="D42" s="168"/>
      <c r="E42" s="171"/>
      <c r="F42" s="32" t="s">
        <v>18</v>
      </c>
      <c r="G42" s="7">
        <f>H42+I42+J42+K42+L42+M42+N42+O42+P42</f>
        <v>77636834.449999988</v>
      </c>
      <c r="H42" s="7"/>
      <c r="I42" s="7"/>
      <c r="J42" s="14">
        <v>8884103.4299999997</v>
      </c>
      <c r="K42" s="14">
        <v>9867299.9900000002</v>
      </c>
      <c r="L42" s="14">
        <v>10822779.52</v>
      </c>
      <c r="M42" s="7">
        <v>11996514.609999999</v>
      </c>
      <c r="N42" s="7">
        <v>11738388.66</v>
      </c>
      <c r="O42" s="7">
        <v>12163874.119999999</v>
      </c>
      <c r="P42" s="14">
        <v>12163874.119999999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69"/>
      <c r="B43" s="166"/>
      <c r="C43" s="169"/>
      <c r="D43" s="169"/>
      <c r="E43" s="172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67"/>
      <c r="B44" s="164" t="s">
        <v>102</v>
      </c>
      <c r="C44" s="167">
        <v>2014</v>
      </c>
      <c r="D44" s="167">
        <v>2025</v>
      </c>
      <c r="E44" s="170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68"/>
      <c r="B45" s="165"/>
      <c r="C45" s="168"/>
      <c r="D45" s="168"/>
      <c r="E45" s="171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69"/>
      <c r="B46" s="166"/>
      <c r="C46" s="169"/>
      <c r="D46" s="169"/>
      <c r="E46" s="172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67"/>
      <c r="B47" s="164" t="s">
        <v>103</v>
      </c>
      <c r="C47" s="167">
        <v>2014</v>
      </c>
      <c r="D47" s="167">
        <v>2025</v>
      </c>
      <c r="E47" s="170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68"/>
      <c r="B48" s="165"/>
      <c r="C48" s="168"/>
      <c r="D48" s="168"/>
      <c r="E48" s="171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69"/>
      <c r="B49" s="166"/>
      <c r="C49" s="169"/>
      <c r="D49" s="169"/>
      <c r="E49" s="172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67"/>
      <c r="B50" s="164" t="s">
        <v>27</v>
      </c>
      <c r="C50" s="167">
        <v>2014</v>
      </c>
      <c r="D50" s="167">
        <v>2025</v>
      </c>
      <c r="E50" s="170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68"/>
      <c r="B51" s="165"/>
      <c r="C51" s="168"/>
      <c r="D51" s="168"/>
      <c r="E51" s="171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69"/>
      <c r="B52" s="166"/>
      <c r="C52" s="169"/>
      <c r="D52" s="169"/>
      <c r="E52" s="172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67"/>
      <c r="B53" s="164" t="s">
        <v>104</v>
      </c>
      <c r="C53" s="167">
        <v>2014</v>
      </c>
      <c r="D53" s="167">
        <v>2025</v>
      </c>
      <c r="E53" s="170" t="s">
        <v>16</v>
      </c>
      <c r="F53" s="32" t="s">
        <v>17</v>
      </c>
      <c r="G53" s="7">
        <f>G56</f>
        <v>4201873.9799999995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1788371.05</v>
      </c>
      <c r="M53" s="7">
        <f t="shared" si="47"/>
        <v>320500</v>
      </c>
      <c r="N53" s="14">
        <f t="shared" ref="N53:P53" si="48">N56</f>
        <v>363100</v>
      </c>
      <c r="O53" s="14">
        <f t="shared" si="48"/>
        <v>387000</v>
      </c>
      <c r="P53" s="14">
        <f t="shared" si="48"/>
        <v>387000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68"/>
      <c r="B54" s="165"/>
      <c r="C54" s="168"/>
      <c r="D54" s="168"/>
      <c r="E54" s="171"/>
      <c r="F54" s="32" t="s">
        <v>18</v>
      </c>
      <c r="G54" s="7">
        <f>G57</f>
        <v>2639349.9799999995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347888.05</v>
      </c>
      <c r="M54" s="7">
        <f t="shared" si="49"/>
        <v>320500</v>
      </c>
      <c r="N54" s="14">
        <f t="shared" ref="N54:P54" si="50">N57</f>
        <v>363100</v>
      </c>
      <c r="O54" s="14">
        <f t="shared" si="50"/>
        <v>387000</v>
      </c>
      <c r="P54" s="14">
        <f t="shared" si="50"/>
        <v>387000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69"/>
      <c r="B55" s="166"/>
      <c r="C55" s="169"/>
      <c r="D55" s="169"/>
      <c r="E55" s="172"/>
      <c r="F55" s="32" t="s">
        <v>19</v>
      </c>
      <c r="G55" s="7">
        <f>H55+I55+J55+K55+L55+M55+N55+O55+P55</f>
        <v>1562524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1440483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67"/>
      <c r="B56" s="164" t="s">
        <v>105</v>
      </c>
      <c r="C56" s="167">
        <v>2014</v>
      </c>
      <c r="D56" s="167">
        <v>2025</v>
      </c>
      <c r="E56" s="170" t="s">
        <v>16</v>
      </c>
      <c r="F56" s="32" t="s">
        <v>17</v>
      </c>
      <c r="G56" s="14">
        <f>G59+G62+G65+G68+G71</f>
        <v>4201873.9799999995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1788371.05</v>
      </c>
      <c r="M56" s="7">
        <f t="shared" ref="M56:P58" si="54">M59+M62+M65</f>
        <v>320500</v>
      </c>
      <c r="N56" s="14">
        <f t="shared" si="54"/>
        <v>363100</v>
      </c>
      <c r="O56" s="14">
        <f t="shared" si="54"/>
        <v>387000</v>
      </c>
      <c r="P56" s="14">
        <f t="shared" si="54"/>
        <v>387000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68"/>
      <c r="B57" s="165"/>
      <c r="C57" s="168"/>
      <c r="D57" s="168"/>
      <c r="E57" s="171"/>
      <c r="F57" s="32" t="s">
        <v>18</v>
      </c>
      <c r="G57" s="14">
        <f>G60+G63+G66+G69+G72</f>
        <v>2639349.9799999995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347888.05</v>
      </c>
      <c r="M57" s="7">
        <f t="shared" si="54"/>
        <v>320500</v>
      </c>
      <c r="N57" s="14">
        <f t="shared" si="54"/>
        <v>363100</v>
      </c>
      <c r="O57" s="14">
        <f t="shared" si="54"/>
        <v>387000</v>
      </c>
      <c r="P57" s="14">
        <f t="shared" si="54"/>
        <v>387000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69"/>
      <c r="B58" s="166"/>
      <c r="C58" s="169"/>
      <c r="D58" s="169"/>
      <c r="E58" s="172"/>
      <c r="F58" s="32" t="s">
        <v>19</v>
      </c>
      <c r="G58" s="7">
        <f>G61+G64+G67+G73</f>
        <v>1539000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1440483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67"/>
      <c r="B59" s="164" t="s">
        <v>28</v>
      </c>
      <c r="C59" s="167">
        <v>2014</v>
      </c>
      <c r="D59" s="167">
        <v>2025</v>
      </c>
      <c r="E59" s="170" t="s">
        <v>16</v>
      </c>
      <c r="F59" s="32" t="s">
        <v>17</v>
      </c>
      <c r="G59" s="7">
        <f>H59+I59+J59+L59+M59+K59+N59+O59+P59</f>
        <v>1080122.26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30000</v>
      </c>
      <c r="M59" s="7">
        <f t="shared" si="55"/>
        <v>110000</v>
      </c>
      <c r="N59" s="14">
        <f t="shared" ref="N59:P59" si="56">N60+N61</f>
        <v>121000</v>
      </c>
      <c r="O59" s="14">
        <f t="shared" si="56"/>
        <v>133100</v>
      </c>
      <c r="P59" s="14">
        <f t="shared" si="56"/>
        <v>133100</v>
      </c>
      <c r="Q59" s="72" t="s">
        <v>131</v>
      </c>
      <c r="R59" s="3" t="s">
        <v>132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68"/>
      <c r="B60" s="165"/>
      <c r="C60" s="168"/>
      <c r="D60" s="168"/>
      <c r="E60" s="171"/>
      <c r="F60" s="32" t="s">
        <v>18</v>
      </c>
      <c r="G60" s="7">
        <f>H60+I60+J60+L60+M60+K60+N60+O60+P60</f>
        <v>1080122.26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30000</v>
      </c>
      <c r="M60" s="7">
        <v>110000</v>
      </c>
      <c r="N60" s="14">
        <v>121000</v>
      </c>
      <c r="O60" s="14">
        <v>133100</v>
      </c>
      <c r="P60" s="14">
        <v>133100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69"/>
      <c r="B61" s="166"/>
      <c r="C61" s="169"/>
      <c r="D61" s="169"/>
      <c r="E61" s="172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67"/>
      <c r="B62" s="164" t="s">
        <v>29</v>
      </c>
      <c r="C62" s="167">
        <v>2014</v>
      </c>
      <c r="D62" s="167">
        <v>2025</v>
      </c>
      <c r="E62" s="170" t="s">
        <v>16</v>
      </c>
      <c r="F62" s="32" t="s">
        <v>17</v>
      </c>
      <c r="G62" s="7">
        <f>H62+I62+J62+K62+L62+M62+N62+O62+P62</f>
        <v>814875.97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160208.5</v>
      </c>
      <c r="M62" s="7">
        <f t="shared" si="57"/>
        <v>120500</v>
      </c>
      <c r="N62" s="14">
        <f t="shared" ref="N62:P62" si="58">N63+N64</f>
        <v>143100</v>
      </c>
      <c r="O62" s="14">
        <f t="shared" si="58"/>
        <v>145000</v>
      </c>
      <c r="P62" s="14">
        <f t="shared" si="58"/>
        <v>145000</v>
      </c>
      <c r="Q62" s="72" t="s">
        <v>133</v>
      </c>
      <c r="R62" s="3" t="s">
        <v>132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68"/>
      <c r="B63" s="165"/>
      <c r="C63" s="168"/>
      <c r="D63" s="168"/>
      <c r="E63" s="171"/>
      <c r="F63" s="32" t="s">
        <v>18</v>
      </c>
      <c r="G63" s="7">
        <f>H63+I63+J63+K63+L63+M63+N63+O63+P63</f>
        <v>777627.97</v>
      </c>
      <c r="H63" s="7">
        <v>6697</v>
      </c>
      <c r="I63" s="7"/>
      <c r="J63" s="14">
        <v>22824</v>
      </c>
      <c r="K63" s="14">
        <v>34298.47</v>
      </c>
      <c r="L63" s="14">
        <v>160208.5</v>
      </c>
      <c r="M63" s="7">
        <v>120500</v>
      </c>
      <c r="N63" s="7">
        <v>143100</v>
      </c>
      <c r="O63" s="7">
        <v>145000</v>
      </c>
      <c r="P63" s="14">
        <v>145000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69"/>
      <c r="B64" s="166"/>
      <c r="C64" s="169"/>
      <c r="D64" s="169"/>
      <c r="E64" s="172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67"/>
      <c r="B65" s="164" t="s">
        <v>30</v>
      </c>
      <c r="C65" s="167">
        <v>2014</v>
      </c>
      <c r="D65" s="167">
        <v>2025</v>
      </c>
      <c r="E65" s="170" t="s">
        <v>16</v>
      </c>
      <c r="F65" s="32" t="s">
        <v>17</v>
      </c>
      <c r="G65" s="7">
        <f>H65+I65+J65+K65+L65+M65+N65+O65+P65</f>
        <v>708713.2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0</v>
      </c>
      <c r="M65" s="7">
        <f t="shared" si="60"/>
        <v>90000</v>
      </c>
      <c r="N65" s="14">
        <f t="shared" ref="N65:P65" si="61">N66+N67</f>
        <v>99000</v>
      </c>
      <c r="O65" s="14">
        <f t="shared" si="61"/>
        <v>108900</v>
      </c>
      <c r="P65" s="14">
        <f t="shared" si="61"/>
        <v>108900</v>
      </c>
      <c r="Q65" s="72" t="s">
        <v>134</v>
      </c>
      <c r="R65" s="3" t="s">
        <v>132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68"/>
      <c r="B66" s="165"/>
      <c r="C66" s="168"/>
      <c r="D66" s="168"/>
      <c r="E66" s="171"/>
      <c r="F66" s="32" t="s">
        <v>18</v>
      </c>
      <c r="G66" s="7">
        <f>H66+I66+J66+K66+L66+M66+N66+O66+P66</f>
        <v>623920.19999999995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0</v>
      </c>
      <c r="M66" s="7">
        <v>90000</v>
      </c>
      <c r="N66" s="7">
        <v>99000</v>
      </c>
      <c r="O66" s="14">
        <v>108900</v>
      </c>
      <c r="P66" s="14">
        <v>108900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69"/>
      <c r="B67" s="166"/>
      <c r="C67" s="169"/>
      <c r="D67" s="169"/>
      <c r="E67" s="172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64" t="s">
        <v>90</v>
      </c>
      <c r="C68" s="167">
        <v>2014</v>
      </c>
      <c r="D68" s="167">
        <v>2025</v>
      </c>
      <c r="E68" s="170" t="s">
        <v>16</v>
      </c>
      <c r="F68" s="32" t="s">
        <v>17</v>
      </c>
      <c r="G68" s="7">
        <f>H68+I68+J68+K68+L68+M68+N68+O68+P68</f>
        <v>23762</v>
      </c>
      <c r="H68" s="7"/>
      <c r="I68" s="7"/>
      <c r="J68" s="14"/>
      <c r="K68" s="14"/>
      <c r="L68" s="14">
        <f>L69+L70</f>
        <v>23762</v>
      </c>
      <c r="M68" s="7"/>
      <c r="N68" s="14"/>
      <c r="O68" s="14"/>
      <c r="P68" s="14"/>
      <c r="Q68" s="72" t="s">
        <v>194</v>
      </c>
      <c r="R68" s="3" t="s">
        <v>129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65"/>
      <c r="C69" s="168"/>
      <c r="D69" s="168"/>
      <c r="E69" s="171"/>
      <c r="F69" s="32" t="s">
        <v>18</v>
      </c>
      <c r="G69" s="7">
        <f>H69+I69+J69+K69+L69+M69+N69+O69+P69</f>
        <v>238</v>
      </c>
      <c r="H69" s="7"/>
      <c r="I69" s="7"/>
      <c r="J69" s="14"/>
      <c r="K69" s="14"/>
      <c r="L69" s="14">
        <v>238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66"/>
      <c r="C70" s="169"/>
      <c r="D70" s="169"/>
      <c r="E70" s="172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64" t="s">
        <v>163</v>
      </c>
      <c r="C71" s="167">
        <v>2014</v>
      </c>
      <c r="D71" s="167">
        <v>2025</v>
      </c>
      <c r="E71" s="170" t="s">
        <v>16</v>
      </c>
      <c r="F71" s="32" t="s">
        <v>17</v>
      </c>
      <c r="G71" s="7">
        <f>H71+I71+J71+K71+L71+M71+N71+O71+P71</f>
        <v>1574400.55</v>
      </c>
      <c r="H71" s="7"/>
      <c r="I71" s="7"/>
      <c r="J71" s="14"/>
      <c r="K71" s="14"/>
      <c r="L71" s="14">
        <f>L72+L73</f>
        <v>1574400.55</v>
      </c>
      <c r="M71" s="7"/>
      <c r="N71" s="14"/>
      <c r="O71" s="14"/>
      <c r="P71" s="14"/>
      <c r="Q71" s="72" t="s">
        <v>164</v>
      </c>
      <c r="R71" s="3" t="s">
        <v>129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65"/>
      <c r="C72" s="168"/>
      <c r="D72" s="168"/>
      <c r="E72" s="171"/>
      <c r="F72" s="32" t="s">
        <v>18</v>
      </c>
      <c r="G72" s="7">
        <f>H72+I72+J72+K72++L72+M72+N72+O72+P72+Q72</f>
        <v>157441.54999999999</v>
      </c>
      <c r="H72" s="7"/>
      <c r="I72" s="7"/>
      <c r="J72" s="14"/>
      <c r="K72" s="14"/>
      <c r="L72" s="14">
        <v>157441.54999999999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66"/>
      <c r="C73" s="169"/>
      <c r="D73" s="169"/>
      <c r="E73" s="172"/>
      <c r="F73" s="32" t="s">
        <v>19</v>
      </c>
      <c r="G73" s="7">
        <f>H73+I73+J73+K73++L73+M73+N73+O73+P73+Q73</f>
        <v>1416959</v>
      </c>
      <c r="H73" s="7"/>
      <c r="I73" s="7"/>
      <c r="J73" s="14"/>
      <c r="K73" s="14"/>
      <c r="L73" s="14">
        <v>1416959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6"/>
      <c r="B74" s="132" t="s">
        <v>21</v>
      </c>
      <c r="C74" s="126">
        <v>2014</v>
      </c>
      <c r="D74" s="31"/>
      <c r="E74" s="184" t="s">
        <v>16</v>
      </c>
      <c r="F74" s="33" t="s">
        <v>17</v>
      </c>
      <c r="G74" s="14">
        <f>G53+G44+G35</f>
        <v>96944381.159999996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12611150.57</v>
      </c>
      <c r="M74" s="14">
        <f t="shared" si="62"/>
        <v>12317014.609999999</v>
      </c>
      <c r="N74" s="14">
        <f t="shared" si="62"/>
        <v>12101488.66</v>
      </c>
      <c r="O74" s="14">
        <f t="shared" si="62"/>
        <v>12550874.119999999</v>
      </c>
      <c r="P74" s="14">
        <f t="shared" si="62"/>
        <v>12550874.119999999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7"/>
      <c r="B75" s="133"/>
      <c r="C75" s="127"/>
      <c r="D75" s="31"/>
      <c r="E75" s="185"/>
      <c r="F75" s="33" t="s">
        <v>18</v>
      </c>
      <c r="G75" s="14">
        <f>G54+G45+G36</f>
        <v>94382245.159999996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11170667.57</v>
      </c>
      <c r="M75" s="14">
        <f t="shared" si="63"/>
        <v>12317014.609999999</v>
      </c>
      <c r="N75" s="14">
        <f t="shared" ref="N75:P75" si="64">N54+N45+N36</f>
        <v>12101488.66</v>
      </c>
      <c r="O75" s="14">
        <f t="shared" si="64"/>
        <v>12550874.119999999</v>
      </c>
      <c r="P75" s="14">
        <f t="shared" si="64"/>
        <v>12550874.119999999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28"/>
      <c r="B76" s="134"/>
      <c r="C76" s="128"/>
      <c r="D76" s="31">
        <v>2025</v>
      </c>
      <c r="E76" s="186"/>
      <c r="F76" s="33" t="s">
        <v>19</v>
      </c>
      <c r="G76" s="14">
        <f>G55+G46+G37</f>
        <v>2562136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1440483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80.75" customHeight="1">
      <c r="A77" s="148" t="s">
        <v>210</v>
      </c>
      <c r="B77" s="149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227" t="s">
        <v>106</v>
      </c>
      <c r="B78" s="228"/>
      <c r="C78" s="31">
        <v>2014</v>
      </c>
      <c r="D78" s="118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67"/>
      <c r="B79" s="143" t="s">
        <v>107</v>
      </c>
      <c r="C79" s="206">
        <v>2014</v>
      </c>
      <c r="D79" s="118"/>
      <c r="E79" s="189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68"/>
      <c r="B80" s="146"/>
      <c r="C80" s="207"/>
      <c r="D80" s="120"/>
      <c r="E80" s="190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69"/>
      <c r="B81" s="147"/>
      <c r="C81" s="208"/>
      <c r="D81" s="120">
        <v>2025</v>
      </c>
      <c r="E81" s="191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67"/>
      <c r="B82" s="143" t="s">
        <v>108</v>
      </c>
      <c r="C82" s="206">
        <v>2014</v>
      </c>
      <c r="D82" s="118"/>
      <c r="E82" s="189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68"/>
      <c r="B83" s="146"/>
      <c r="C83" s="207"/>
      <c r="D83" s="120"/>
      <c r="E83" s="190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69"/>
      <c r="B84" s="147"/>
      <c r="C84" s="208"/>
      <c r="D84" s="120">
        <v>2025</v>
      </c>
      <c r="E84" s="191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67"/>
      <c r="B85" s="164" t="s">
        <v>31</v>
      </c>
      <c r="C85" s="206">
        <v>2014</v>
      </c>
      <c r="D85" s="118"/>
      <c r="E85" s="189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135</v>
      </c>
      <c r="R85" s="73" t="s">
        <v>136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68"/>
      <c r="B86" s="165"/>
      <c r="C86" s="207"/>
      <c r="D86" s="120"/>
      <c r="E86" s="190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69"/>
      <c r="B87" s="166"/>
      <c r="C87" s="208"/>
      <c r="D87" s="119">
        <v>2025</v>
      </c>
      <c r="E87" s="191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67"/>
      <c r="B88" s="164" t="s">
        <v>32</v>
      </c>
      <c r="C88" s="167">
        <v>2014</v>
      </c>
      <c r="D88" s="119">
        <v>2025</v>
      </c>
      <c r="E88" s="170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137</v>
      </c>
      <c r="R88" s="3" t="s">
        <v>129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68"/>
      <c r="B89" s="165"/>
      <c r="C89" s="168"/>
      <c r="D89" s="31">
        <v>2025</v>
      </c>
      <c r="E89" s="171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69"/>
      <c r="B90" s="166"/>
      <c r="C90" s="169"/>
      <c r="D90" s="31">
        <v>2025</v>
      </c>
      <c r="E90" s="172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67"/>
      <c r="B91" s="164" t="s">
        <v>33</v>
      </c>
      <c r="C91" s="167">
        <v>2014</v>
      </c>
      <c r="D91" s="31">
        <v>2025</v>
      </c>
      <c r="E91" s="170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138</v>
      </c>
      <c r="R91" s="3" t="s">
        <v>129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68"/>
      <c r="B92" s="165"/>
      <c r="C92" s="168"/>
      <c r="D92" s="31">
        <v>2025</v>
      </c>
      <c r="E92" s="171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69"/>
      <c r="B93" s="166"/>
      <c r="C93" s="169"/>
      <c r="D93" s="118">
        <v>2025</v>
      </c>
      <c r="E93" s="172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67"/>
      <c r="B94" s="164" t="s">
        <v>34</v>
      </c>
      <c r="C94" s="206">
        <v>2014</v>
      </c>
      <c r="D94" s="118"/>
      <c r="E94" s="189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68"/>
      <c r="B95" s="165"/>
      <c r="C95" s="207"/>
      <c r="D95" s="120"/>
      <c r="E95" s="190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69"/>
      <c r="B96" s="166"/>
      <c r="C96" s="208"/>
      <c r="D96" s="119">
        <v>2025</v>
      </c>
      <c r="E96" s="191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67"/>
      <c r="B97" s="164" t="s">
        <v>35</v>
      </c>
      <c r="C97" s="206">
        <v>2014</v>
      </c>
      <c r="D97" s="120"/>
      <c r="E97" s="189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68"/>
      <c r="B98" s="165"/>
      <c r="C98" s="207"/>
      <c r="D98" s="120"/>
      <c r="E98" s="190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69"/>
      <c r="B99" s="166"/>
      <c r="C99" s="208"/>
      <c r="D99" s="119">
        <v>2025</v>
      </c>
      <c r="E99" s="191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70</v>
      </c>
      <c r="C100" s="34"/>
      <c r="D100" s="119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8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67"/>
      <c r="B103" s="164" t="s">
        <v>36</v>
      </c>
      <c r="C103" s="206">
        <v>2014</v>
      </c>
      <c r="D103" s="118"/>
      <c r="E103" s="189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135</v>
      </c>
      <c r="R103" s="73" t="s">
        <v>136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68"/>
      <c r="B104" s="165"/>
      <c r="C104" s="207"/>
      <c r="D104" s="120"/>
      <c r="E104" s="190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69"/>
      <c r="B105" s="166"/>
      <c r="C105" s="208"/>
      <c r="D105" s="119">
        <v>2025</v>
      </c>
      <c r="E105" s="191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68</v>
      </c>
      <c r="C106" s="34"/>
      <c r="D106" s="119">
        <v>2025</v>
      </c>
      <c r="E106" s="36" t="s">
        <v>16</v>
      </c>
      <c r="F106" s="32" t="s">
        <v>69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8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67"/>
      <c r="B109" s="164" t="s">
        <v>62</v>
      </c>
      <c r="C109" s="206">
        <v>2014</v>
      </c>
      <c r="D109" s="118"/>
      <c r="E109" s="189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135</v>
      </c>
      <c r="R109" s="73" t="s">
        <v>136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68"/>
      <c r="B110" s="165"/>
      <c r="C110" s="207"/>
      <c r="D110" s="120"/>
      <c r="E110" s="190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69"/>
      <c r="B111" s="166"/>
      <c r="C111" s="208"/>
      <c r="D111" s="120">
        <v>2025</v>
      </c>
      <c r="E111" s="191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67"/>
      <c r="B112" s="164" t="s">
        <v>63</v>
      </c>
      <c r="C112" s="206">
        <v>2014</v>
      </c>
      <c r="D112" s="118"/>
      <c r="E112" s="189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135</v>
      </c>
      <c r="R112" s="73" t="s">
        <v>136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68"/>
      <c r="B113" s="165"/>
      <c r="C113" s="207"/>
      <c r="D113" s="120"/>
      <c r="E113" s="190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69"/>
      <c r="B114" s="166"/>
      <c r="C114" s="208"/>
      <c r="D114" s="120">
        <v>2025</v>
      </c>
      <c r="E114" s="191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67"/>
      <c r="B115" s="164" t="s">
        <v>109</v>
      </c>
      <c r="C115" s="206">
        <v>2014</v>
      </c>
      <c r="D115" s="118"/>
      <c r="E115" s="189" t="s">
        <v>16</v>
      </c>
      <c r="F115" s="32" t="s">
        <v>17</v>
      </c>
      <c r="G115" s="7">
        <f>G118</f>
        <v>1191727.97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0</v>
      </c>
      <c r="M115" s="7">
        <f t="shared" si="96"/>
        <v>96000</v>
      </c>
      <c r="N115" s="14">
        <f t="shared" ref="N115:P115" si="97">N118</f>
        <v>96000</v>
      </c>
      <c r="O115" s="14">
        <f t="shared" si="97"/>
        <v>96000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68"/>
      <c r="B116" s="165"/>
      <c r="C116" s="207"/>
      <c r="D116" s="120"/>
      <c r="E116" s="190"/>
      <c r="F116" s="32" t="s">
        <v>18</v>
      </c>
      <c r="G116" s="7">
        <f>G119</f>
        <v>1191727.97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0</v>
      </c>
      <c r="M116" s="7">
        <f t="shared" si="98"/>
        <v>96000</v>
      </c>
      <c r="N116" s="14">
        <f t="shared" ref="N116:P116" si="99">N119</f>
        <v>96000</v>
      </c>
      <c r="O116" s="14">
        <f t="shared" si="99"/>
        <v>96000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69"/>
      <c r="B117" s="166"/>
      <c r="C117" s="208"/>
      <c r="D117" s="120">
        <v>2025</v>
      </c>
      <c r="E117" s="191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67"/>
      <c r="B118" s="164" t="s">
        <v>110</v>
      </c>
      <c r="C118" s="206">
        <v>2014</v>
      </c>
      <c r="D118" s="118"/>
      <c r="E118" s="189" t="s">
        <v>16</v>
      </c>
      <c r="F118" s="32" t="s">
        <v>17</v>
      </c>
      <c r="G118" s="7">
        <f>G121+G124</f>
        <v>1191727.97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0</v>
      </c>
      <c r="M118" s="7">
        <f t="shared" si="102"/>
        <v>96000</v>
      </c>
      <c r="N118" s="14">
        <f t="shared" ref="N118:P118" si="103">N121+N124</f>
        <v>96000</v>
      </c>
      <c r="O118" s="14">
        <f t="shared" si="103"/>
        <v>96000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68"/>
      <c r="B119" s="165"/>
      <c r="C119" s="207"/>
      <c r="D119" s="120"/>
      <c r="E119" s="190"/>
      <c r="F119" s="32" t="s">
        <v>18</v>
      </c>
      <c r="G119" s="7">
        <f>G122+G125</f>
        <v>1191727.97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0</v>
      </c>
      <c r="M119" s="7">
        <f t="shared" si="104"/>
        <v>96000</v>
      </c>
      <c r="N119" s="14">
        <f t="shared" ref="N119:P119" si="105">N122+N125</f>
        <v>96000</v>
      </c>
      <c r="O119" s="14">
        <f t="shared" si="105"/>
        <v>96000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69"/>
      <c r="B120" s="166"/>
      <c r="C120" s="208"/>
      <c r="D120" s="120">
        <v>2025</v>
      </c>
      <c r="E120" s="191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67"/>
      <c r="B121" s="164" t="s">
        <v>37</v>
      </c>
      <c r="C121" s="206">
        <v>2014</v>
      </c>
      <c r="D121" s="118"/>
      <c r="E121" s="189" t="s">
        <v>16</v>
      </c>
      <c r="F121" s="32" t="s">
        <v>17</v>
      </c>
      <c r="G121" s="7">
        <f>H121+I121+J121+K121+L121+M121+N121+O121+P121</f>
        <v>694660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0</v>
      </c>
      <c r="M121" s="7">
        <f t="shared" si="108"/>
        <v>96000</v>
      </c>
      <c r="N121" s="14">
        <f t="shared" ref="N121:P121" si="109">N122+N123</f>
        <v>96000</v>
      </c>
      <c r="O121" s="14">
        <f t="shared" si="109"/>
        <v>96000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68"/>
      <c r="B122" s="165"/>
      <c r="C122" s="207"/>
      <c r="D122" s="120"/>
      <c r="E122" s="190"/>
      <c r="F122" s="32" t="s">
        <v>18</v>
      </c>
      <c r="G122" s="7">
        <f>H122+I122+J122+K122+L122+M122+N122+O122+P122</f>
        <v>694660</v>
      </c>
      <c r="H122" s="7"/>
      <c r="I122" s="7">
        <v>31800</v>
      </c>
      <c r="J122" s="14">
        <v>274860</v>
      </c>
      <c r="K122" s="14"/>
      <c r="L122" s="14">
        <v>0</v>
      </c>
      <c r="M122" s="7">
        <v>96000</v>
      </c>
      <c r="N122" s="14">
        <v>96000</v>
      </c>
      <c r="O122" s="14">
        <v>96000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69"/>
      <c r="B123" s="166"/>
      <c r="C123" s="208"/>
      <c r="D123" s="120">
        <v>2025</v>
      </c>
      <c r="E123" s="191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67"/>
      <c r="B124" s="164" t="s">
        <v>38</v>
      </c>
      <c r="C124" s="206">
        <v>2014</v>
      </c>
      <c r="D124" s="118"/>
      <c r="E124" s="189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68"/>
      <c r="B125" s="165"/>
      <c r="C125" s="207"/>
      <c r="D125" s="120"/>
      <c r="E125" s="190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69"/>
      <c r="B126" s="166"/>
      <c r="C126" s="208"/>
      <c r="D126" s="119">
        <v>2025</v>
      </c>
      <c r="E126" s="191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67"/>
      <c r="B127" s="164" t="s">
        <v>111</v>
      </c>
      <c r="C127" s="167">
        <v>2014</v>
      </c>
      <c r="D127" s="119">
        <v>2025</v>
      </c>
      <c r="E127" s="170" t="s">
        <v>16</v>
      </c>
      <c r="F127" s="33" t="s">
        <v>17</v>
      </c>
      <c r="G127" s="7">
        <f>G130</f>
        <v>57729194.050000004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693000</v>
      </c>
      <c r="M127" s="7">
        <f t="shared" si="113"/>
        <v>55000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68"/>
      <c r="B128" s="165"/>
      <c r="C128" s="168"/>
      <c r="D128" s="31">
        <v>2025</v>
      </c>
      <c r="E128" s="171"/>
      <c r="F128" s="32" t="s">
        <v>18</v>
      </c>
      <c r="G128" s="7">
        <f>G131</f>
        <v>2068154.3200000003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20790</v>
      </c>
      <c r="M128" s="7">
        <f t="shared" si="115"/>
        <v>55000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69"/>
      <c r="B129" s="166"/>
      <c r="C129" s="169"/>
      <c r="D129" s="118">
        <v>2025</v>
      </c>
      <c r="E129" s="172"/>
      <c r="F129" s="32" t="s">
        <v>19</v>
      </c>
      <c r="G129" s="7">
        <f>G132</f>
        <v>55661039.730000004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672210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67"/>
      <c r="B130" s="164" t="s">
        <v>112</v>
      </c>
      <c r="C130" s="206">
        <v>2014</v>
      </c>
      <c r="D130" s="118"/>
      <c r="E130" s="189" t="s">
        <v>16</v>
      </c>
      <c r="F130" s="33" t="s">
        <v>17</v>
      </c>
      <c r="G130" s="7">
        <f>G133+G136+G140</f>
        <v>57729194.050000004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693000</v>
      </c>
      <c r="M130" s="7">
        <f t="shared" si="119"/>
        <v>55000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68"/>
      <c r="B131" s="165"/>
      <c r="C131" s="207"/>
      <c r="D131" s="120"/>
      <c r="E131" s="190"/>
      <c r="F131" s="32" t="s">
        <v>18</v>
      </c>
      <c r="G131" s="7">
        <f>G134+G137+G141</f>
        <v>2068154.3200000003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20790</v>
      </c>
      <c r="M131" s="7">
        <f>M134+M137+M141</f>
        <v>55000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69"/>
      <c r="B132" s="166"/>
      <c r="C132" s="208"/>
      <c r="D132" s="120">
        <v>2025</v>
      </c>
      <c r="E132" s="191"/>
      <c r="F132" s="32" t="s">
        <v>19</v>
      </c>
      <c r="G132" s="14">
        <f t="shared" ref="G132:L132" si="122">G135+G139+G142+G138</f>
        <v>55661039.730000004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672210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67"/>
      <c r="B133" s="164" t="s">
        <v>39</v>
      </c>
      <c r="C133" s="206">
        <v>2014</v>
      </c>
      <c r="D133" s="118"/>
      <c r="E133" s="189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68"/>
      <c r="B134" s="165"/>
      <c r="C134" s="207"/>
      <c r="D134" s="120"/>
      <c r="E134" s="190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69"/>
      <c r="B135" s="166"/>
      <c r="C135" s="208"/>
      <c r="D135" s="120">
        <v>2025</v>
      </c>
      <c r="E135" s="191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6"/>
      <c r="B136" s="143" t="s">
        <v>40</v>
      </c>
      <c r="C136" s="173">
        <v>2014</v>
      </c>
      <c r="D136" s="118"/>
      <c r="E136" s="198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139</v>
      </c>
      <c r="R136" s="74" t="s">
        <v>140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7"/>
      <c r="B137" s="146"/>
      <c r="C137" s="174"/>
      <c r="D137" s="120"/>
      <c r="E137" s="199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7"/>
      <c r="B138" s="146"/>
      <c r="C138" s="174"/>
      <c r="D138" s="120"/>
      <c r="E138" s="199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28"/>
      <c r="B139" s="147"/>
      <c r="C139" s="175"/>
      <c r="D139" s="120">
        <v>2025</v>
      </c>
      <c r="E139" s="200"/>
      <c r="F139" s="33" t="s">
        <v>66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67"/>
      <c r="B140" s="242" t="s">
        <v>206</v>
      </c>
      <c r="C140" s="206">
        <v>2014</v>
      </c>
      <c r="D140" s="118"/>
      <c r="E140" s="189" t="s">
        <v>16</v>
      </c>
      <c r="F140" s="33" t="s">
        <v>17</v>
      </c>
      <c r="G140" s="14">
        <f>H140+I140+J140+K140+L140+M140+N140+O140+P140</f>
        <v>2374783.33</v>
      </c>
      <c r="H140" s="14">
        <f>H141+H142</f>
        <v>0</v>
      </c>
      <c r="I140" s="14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693000</v>
      </c>
      <c r="M140" s="14">
        <f t="shared" si="129"/>
        <v>55000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141</v>
      </c>
      <c r="R140" s="72" t="s">
        <v>140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>
        <v>1</v>
      </c>
      <c r="Z140" s="73"/>
      <c r="AA140" s="73"/>
      <c r="AB140" s="73"/>
    </row>
    <row r="141" spans="1:29" ht="144">
      <c r="A141" s="168"/>
      <c r="B141" s="243"/>
      <c r="C141" s="207"/>
      <c r="D141" s="120"/>
      <c r="E141" s="190"/>
      <c r="F141" s="33" t="s">
        <v>18</v>
      </c>
      <c r="G141" s="14">
        <f t="shared" ref="G141:G142" si="131">H141+I141+J141+K141+L141+M141+N141+O141+P141</f>
        <v>128373.07</v>
      </c>
      <c r="H141" s="14"/>
      <c r="I141" s="14">
        <v>37146.199999999997</v>
      </c>
      <c r="J141" s="14">
        <v>15436.87</v>
      </c>
      <c r="K141" s="14"/>
      <c r="L141" s="14">
        <v>20790</v>
      </c>
      <c r="M141" s="14">
        <v>55000</v>
      </c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69"/>
      <c r="B142" s="244"/>
      <c r="C142" s="208"/>
      <c r="D142" s="120">
        <v>2025</v>
      </c>
      <c r="E142" s="191"/>
      <c r="F142" s="33" t="s">
        <v>19</v>
      </c>
      <c r="G142" s="14">
        <f t="shared" si="131"/>
        <v>2246410.2599999998</v>
      </c>
      <c r="H142" s="14"/>
      <c r="I142" s="14">
        <v>1047612.13</v>
      </c>
      <c r="J142" s="14">
        <v>526588.13</v>
      </c>
      <c r="K142" s="14"/>
      <c r="L142" s="14">
        <v>672210</v>
      </c>
      <c r="M142" s="14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67"/>
      <c r="B143" s="164" t="s">
        <v>113</v>
      </c>
      <c r="C143" s="206">
        <v>2014</v>
      </c>
      <c r="D143" s="118"/>
      <c r="E143" s="189" t="s">
        <v>16</v>
      </c>
      <c r="F143" s="33" t="s">
        <v>17</v>
      </c>
      <c r="G143" s="7">
        <f>G146</f>
        <v>7170293.6499999994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425810</v>
      </c>
      <c r="M143" s="7">
        <f t="shared" si="132"/>
        <v>449100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68"/>
      <c r="B144" s="165"/>
      <c r="C144" s="207"/>
      <c r="D144" s="120"/>
      <c r="E144" s="190"/>
      <c r="F144" s="32" t="s">
        <v>18</v>
      </c>
      <c r="G144" s="7">
        <f>G147</f>
        <v>2073725.5899999999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425810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69"/>
      <c r="B145" s="166"/>
      <c r="C145" s="208"/>
      <c r="D145" s="120">
        <v>2025</v>
      </c>
      <c r="E145" s="191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67"/>
      <c r="B146" s="164" t="s">
        <v>114</v>
      </c>
      <c r="C146" s="206">
        <v>2014</v>
      </c>
      <c r="D146" s="118"/>
      <c r="E146" s="189" t="s">
        <v>16</v>
      </c>
      <c r="F146" s="33" t="s">
        <v>17</v>
      </c>
      <c r="G146" s="7">
        <f>G149+G152+G155+G158+G164+G167+G170+G173+G176+G179+G182+G185+G188+G161</f>
        <v>7170293.6499999994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425810</v>
      </c>
      <c r="M146" s="7">
        <f t="shared" si="138"/>
        <v>449100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68"/>
      <c r="B147" s="165"/>
      <c r="C147" s="207"/>
      <c r="D147" s="120"/>
      <c r="E147" s="190"/>
      <c r="F147" s="32" t="s">
        <v>18</v>
      </c>
      <c r="G147" s="7">
        <f t="shared" ref="G147:G148" si="140">G150+G153+G156+G159+G165+G168+G171+G174+G177+G180+G183+G186+G189+G162</f>
        <v>2073725.5899999999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425810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69"/>
      <c r="B148" s="166"/>
      <c r="C148" s="208"/>
      <c r="D148" s="120">
        <v>2025</v>
      </c>
      <c r="E148" s="191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67"/>
      <c r="B149" s="164" t="s">
        <v>42</v>
      </c>
      <c r="C149" s="206">
        <v>2014</v>
      </c>
      <c r="D149" s="118"/>
      <c r="E149" s="189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142</v>
      </c>
      <c r="R149" s="3" t="s">
        <v>129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68"/>
      <c r="B150" s="165"/>
      <c r="C150" s="207"/>
      <c r="D150" s="120"/>
      <c r="E150" s="190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69"/>
      <c r="B151" s="166"/>
      <c r="C151" s="208"/>
      <c r="D151" s="120">
        <v>2025</v>
      </c>
      <c r="E151" s="191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67"/>
      <c r="B152" s="164" t="s">
        <v>41</v>
      </c>
      <c r="C152" s="206">
        <v>2014</v>
      </c>
      <c r="D152" s="118"/>
      <c r="E152" s="189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142</v>
      </c>
      <c r="R152" s="3" t="s">
        <v>129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68"/>
      <c r="B153" s="165"/>
      <c r="C153" s="207"/>
      <c r="D153" s="120"/>
      <c r="E153" s="190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69"/>
      <c r="B154" s="166"/>
      <c r="C154" s="208"/>
      <c r="D154" s="119">
        <v>2025</v>
      </c>
      <c r="E154" s="191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67"/>
      <c r="B155" s="164" t="s">
        <v>43</v>
      </c>
      <c r="C155" s="167">
        <v>2014</v>
      </c>
      <c r="D155" s="119">
        <v>2025</v>
      </c>
      <c r="E155" s="170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68"/>
      <c r="B156" s="165"/>
      <c r="C156" s="168"/>
      <c r="D156" s="31">
        <v>2025</v>
      </c>
      <c r="E156" s="171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69"/>
      <c r="B157" s="166"/>
      <c r="C157" s="169"/>
      <c r="D157" s="31">
        <v>2025</v>
      </c>
      <c r="E157" s="172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67"/>
      <c r="B158" s="164" t="s">
        <v>44</v>
      </c>
      <c r="C158" s="167">
        <v>2014</v>
      </c>
      <c r="D158" s="31">
        <v>2025</v>
      </c>
      <c r="E158" s="170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68"/>
      <c r="B159" s="165"/>
      <c r="C159" s="168"/>
      <c r="D159" s="31">
        <v>2025</v>
      </c>
      <c r="E159" s="171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69"/>
      <c r="B160" s="166"/>
      <c r="C160" s="169"/>
      <c r="D160" s="118">
        <v>2025</v>
      </c>
      <c r="E160" s="172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67"/>
      <c r="B161" s="164" t="s">
        <v>61</v>
      </c>
      <c r="C161" s="206">
        <v>2014</v>
      </c>
      <c r="D161" s="118"/>
      <c r="E161" s="189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142</v>
      </c>
      <c r="R161" s="3" t="s">
        <v>129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68"/>
      <c r="B162" s="165"/>
      <c r="C162" s="207"/>
      <c r="D162" s="120"/>
      <c r="E162" s="190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69"/>
      <c r="B163" s="166"/>
      <c r="C163" s="208"/>
      <c r="D163" s="120">
        <v>2025</v>
      </c>
      <c r="E163" s="191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67"/>
      <c r="B164" s="164" t="s">
        <v>45</v>
      </c>
      <c r="C164" s="206">
        <v>2014</v>
      </c>
      <c r="D164" s="118"/>
      <c r="E164" s="189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142</v>
      </c>
      <c r="R164" s="3" t="s">
        <v>129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68"/>
      <c r="B165" s="165"/>
      <c r="C165" s="207"/>
      <c r="D165" s="120"/>
      <c r="E165" s="190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69"/>
      <c r="B166" s="166"/>
      <c r="C166" s="208"/>
      <c r="D166" s="120">
        <v>2025</v>
      </c>
      <c r="E166" s="191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67"/>
      <c r="B167" s="164" t="s">
        <v>46</v>
      </c>
      <c r="C167" s="206">
        <v>2014</v>
      </c>
      <c r="D167" s="118"/>
      <c r="E167" s="189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142</v>
      </c>
      <c r="R167" s="3" t="s">
        <v>129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68"/>
      <c r="B168" s="165"/>
      <c r="C168" s="207"/>
      <c r="D168" s="120"/>
      <c r="E168" s="190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69"/>
      <c r="B169" s="166"/>
      <c r="C169" s="208"/>
      <c r="D169" s="120">
        <v>2025</v>
      </c>
      <c r="E169" s="191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67"/>
      <c r="B170" s="164" t="s">
        <v>57</v>
      </c>
      <c r="C170" s="206">
        <v>2014</v>
      </c>
      <c r="D170" s="118"/>
      <c r="E170" s="189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142</v>
      </c>
      <c r="R170" s="3" t="s">
        <v>129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68"/>
      <c r="B171" s="165"/>
      <c r="C171" s="207"/>
      <c r="D171" s="120"/>
      <c r="E171" s="190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69"/>
      <c r="B172" s="166"/>
      <c r="C172" s="208"/>
      <c r="D172" s="120">
        <v>2025</v>
      </c>
      <c r="E172" s="191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67"/>
      <c r="B173" s="164" t="s">
        <v>47</v>
      </c>
      <c r="C173" s="206">
        <v>2014</v>
      </c>
      <c r="D173" s="118"/>
      <c r="E173" s="189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68"/>
      <c r="B174" s="165"/>
      <c r="C174" s="207"/>
      <c r="D174" s="120"/>
      <c r="E174" s="190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69"/>
      <c r="B175" s="166"/>
      <c r="C175" s="208"/>
      <c r="D175" s="120">
        <v>2025</v>
      </c>
      <c r="E175" s="191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67"/>
      <c r="B176" s="164" t="s">
        <v>48</v>
      </c>
      <c r="C176" s="206">
        <v>2014</v>
      </c>
      <c r="D176" s="118"/>
      <c r="E176" s="189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68"/>
      <c r="B177" s="165"/>
      <c r="C177" s="207"/>
      <c r="D177" s="120"/>
      <c r="E177" s="190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69"/>
      <c r="B178" s="166"/>
      <c r="C178" s="208"/>
      <c r="D178" s="120">
        <v>2025</v>
      </c>
      <c r="E178" s="191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67"/>
      <c r="B179" s="170" t="s">
        <v>49</v>
      </c>
      <c r="C179" s="206">
        <v>2014</v>
      </c>
      <c r="D179" s="118"/>
      <c r="E179" s="189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68"/>
      <c r="B180" s="171"/>
      <c r="C180" s="207"/>
      <c r="D180" s="120"/>
      <c r="E180" s="190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69"/>
      <c r="B181" s="172"/>
      <c r="C181" s="208"/>
      <c r="D181" s="120">
        <v>2025</v>
      </c>
      <c r="E181" s="191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67"/>
      <c r="B182" s="164" t="s">
        <v>50</v>
      </c>
      <c r="C182" s="206">
        <v>2014</v>
      </c>
      <c r="D182" s="118"/>
      <c r="E182" s="189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68"/>
      <c r="B183" s="165"/>
      <c r="C183" s="207"/>
      <c r="D183" s="119">
        <v>2025</v>
      </c>
      <c r="E183" s="190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69"/>
      <c r="B184" s="166"/>
      <c r="C184" s="169"/>
      <c r="D184" s="120">
        <v>2025</v>
      </c>
      <c r="E184" s="172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6"/>
      <c r="B185" s="164" t="s">
        <v>51</v>
      </c>
      <c r="C185" s="206">
        <v>2014</v>
      </c>
      <c r="D185" s="118"/>
      <c r="E185" s="189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7"/>
      <c r="B186" s="165"/>
      <c r="C186" s="207"/>
      <c r="D186" s="120"/>
      <c r="E186" s="190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28"/>
      <c r="B187" s="166"/>
      <c r="C187" s="208"/>
      <c r="D187" s="120">
        <v>2025</v>
      </c>
      <c r="E187" s="191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6"/>
      <c r="B188" s="164" t="s">
        <v>165</v>
      </c>
      <c r="C188" s="206">
        <v>2014</v>
      </c>
      <c r="D188" s="118"/>
      <c r="E188" s="189" t="s">
        <v>16</v>
      </c>
      <c r="F188" s="32" t="s">
        <v>17</v>
      </c>
      <c r="G188" s="7">
        <f t="shared" si="150"/>
        <v>874910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425810</v>
      </c>
      <c r="M188" s="14">
        <f t="shared" si="173"/>
        <v>449100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166</v>
      </c>
      <c r="R188" s="3" t="s">
        <v>129</v>
      </c>
      <c r="S188" s="73"/>
      <c r="T188" s="3"/>
      <c r="U188" s="3"/>
      <c r="V188" s="3"/>
      <c r="W188" s="13"/>
      <c r="X188" s="13">
        <v>100</v>
      </c>
      <c r="Y188" s="73">
        <v>100</v>
      </c>
      <c r="Z188" s="3"/>
      <c r="AA188" s="3"/>
      <c r="AB188" s="3"/>
    </row>
    <row r="189" spans="1:29" ht="93" customHeight="1">
      <c r="A189" s="127"/>
      <c r="B189" s="165"/>
      <c r="C189" s="207"/>
      <c r="D189" s="120"/>
      <c r="E189" s="190"/>
      <c r="F189" s="32" t="s">
        <v>18</v>
      </c>
      <c r="G189" s="7">
        <f t="shared" si="150"/>
        <v>874910</v>
      </c>
      <c r="H189" s="7"/>
      <c r="I189" s="7"/>
      <c r="J189" s="14"/>
      <c r="K189" s="14"/>
      <c r="L189" s="14">
        <v>425810</v>
      </c>
      <c r="M189" s="7">
        <v>449100</v>
      </c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28"/>
      <c r="B190" s="166"/>
      <c r="C190" s="208"/>
      <c r="D190" s="120">
        <v>2025</v>
      </c>
      <c r="E190" s="191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67"/>
      <c r="B191" s="164" t="s">
        <v>115</v>
      </c>
      <c r="C191" s="206">
        <v>2014</v>
      </c>
      <c r="D191" s="118"/>
      <c r="E191" s="189" t="s">
        <v>16</v>
      </c>
      <c r="F191" s="33" t="s">
        <v>17</v>
      </c>
      <c r="G191" s="7">
        <f>G194</f>
        <v>30137224.959999997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2537308.87</v>
      </c>
      <c r="M191" s="7">
        <f t="shared" si="175"/>
        <v>3094269.99</v>
      </c>
      <c r="N191" s="14">
        <f t="shared" ref="N191:P191" si="176">N194</f>
        <v>4392394.9399999995</v>
      </c>
      <c r="O191" s="14">
        <f t="shared" si="176"/>
        <v>3971684.4800000004</v>
      </c>
      <c r="P191" s="14">
        <f t="shared" si="176"/>
        <v>3971684.4800000004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68"/>
      <c r="B192" s="165"/>
      <c r="C192" s="207"/>
      <c r="D192" s="120"/>
      <c r="E192" s="190"/>
      <c r="F192" s="32" t="s">
        <v>18</v>
      </c>
      <c r="G192" s="7">
        <f>G195</f>
        <v>30137224.959999997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2537308.87</v>
      </c>
      <c r="M192" s="7">
        <f t="shared" si="177"/>
        <v>3094269.99</v>
      </c>
      <c r="N192" s="14">
        <f t="shared" ref="N192:P192" si="178">N195</f>
        <v>4392394.9399999995</v>
      </c>
      <c r="O192" s="14">
        <f t="shared" si="178"/>
        <v>3971684.4800000004</v>
      </c>
      <c r="P192" s="14">
        <f t="shared" si="178"/>
        <v>3971684.4800000004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69"/>
      <c r="B193" s="166"/>
      <c r="C193" s="208"/>
      <c r="D193" s="120">
        <v>2025</v>
      </c>
      <c r="E193" s="191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67"/>
      <c r="B194" s="164" t="s">
        <v>116</v>
      </c>
      <c r="C194" s="206">
        <v>2014</v>
      </c>
      <c r="D194" s="118"/>
      <c r="E194" s="189" t="s">
        <v>16</v>
      </c>
      <c r="F194" s="33" t="s">
        <v>17</v>
      </c>
      <c r="G194" s="7">
        <f>G197+G200+G203+G206+G212+G209</f>
        <v>30137224.959999997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2537308.87</v>
      </c>
      <c r="M194" s="14">
        <f t="shared" si="182"/>
        <v>3094269.99</v>
      </c>
      <c r="N194" s="14">
        <f>N197+N201+N203+N206+N212+N209</f>
        <v>4392394.9399999995</v>
      </c>
      <c r="O194" s="14">
        <f>O197+O201+O203+O206+O212+O209</f>
        <v>3971684.4800000004</v>
      </c>
      <c r="P194" s="14">
        <f>P197+P201+P203+P206+P212+P209</f>
        <v>3971684.4800000004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68"/>
      <c r="B195" s="165"/>
      <c r="C195" s="207"/>
      <c r="D195" s="120"/>
      <c r="E195" s="190"/>
      <c r="F195" s="32" t="s">
        <v>18</v>
      </c>
      <c r="G195" s="7">
        <f>G198+G201+G204+G207+G213+G210</f>
        <v>30137224.959999997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2537308.87</v>
      </c>
      <c r="M195" s="14">
        <f t="shared" si="182"/>
        <v>3094269.99</v>
      </c>
      <c r="N195" s="14">
        <f t="shared" si="182"/>
        <v>4392394.9399999995</v>
      </c>
      <c r="O195" s="14">
        <f t="shared" si="182"/>
        <v>3971684.4800000004</v>
      </c>
      <c r="P195" s="14">
        <f t="shared" si="182"/>
        <v>3971684.4800000004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69"/>
      <c r="B196" s="166"/>
      <c r="C196" s="208"/>
      <c r="D196" s="120">
        <v>2025</v>
      </c>
      <c r="E196" s="191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67"/>
      <c r="B197" s="164" t="s">
        <v>52</v>
      </c>
      <c r="C197" s="206">
        <v>2014</v>
      </c>
      <c r="D197" s="118"/>
      <c r="E197" s="189" t="s">
        <v>16</v>
      </c>
      <c r="F197" s="32" t="s">
        <v>17</v>
      </c>
      <c r="G197" s="7">
        <f>H197+I197+J197+K197+L197+M197+N197+O197+P197</f>
        <v>15397655.209999999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1890677.52</v>
      </c>
      <c r="M197" s="7">
        <f t="shared" si="184"/>
        <v>1833750</v>
      </c>
      <c r="N197" s="14">
        <f t="shared" ref="N197:P197" si="185">N198+N199</f>
        <v>1931430</v>
      </c>
      <c r="O197" s="14">
        <f t="shared" si="185"/>
        <v>2032154.2</v>
      </c>
      <c r="P197" s="14">
        <f t="shared" si="185"/>
        <v>2032154.2</v>
      </c>
      <c r="Q197" s="72" t="s">
        <v>143</v>
      </c>
      <c r="R197" s="3" t="s">
        <v>129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68"/>
      <c r="B198" s="165"/>
      <c r="C198" s="207"/>
      <c r="D198" s="120"/>
      <c r="E198" s="190"/>
      <c r="F198" s="32" t="s">
        <v>18</v>
      </c>
      <c r="G198" s="7">
        <f>H198+I198+J198+K198+L198+M198+N198+O198+P198</f>
        <v>15397655.209999999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1890677.52</v>
      </c>
      <c r="M198" s="7">
        <v>1833750</v>
      </c>
      <c r="N198" s="7">
        <v>1931430</v>
      </c>
      <c r="O198" s="7">
        <v>2032154.2</v>
      </c>
      <c r="P198" s="14">
        <v>2032154.2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69"/>
      <c r="B199" s="166"/>
      <c r="C199" s="208"/>
      <c r="D199" s="120">
        <v>2025</v>
      </c>
      <c r="E199" s="191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67"/>
      <c r="B200" s="164" t="s">
        <v>53</v>
      </c>
      <c r="C200" s="206">
        <v>2014</v>
      </c>
      <c r="D200" s="118"/>
      <c r="E200" s="189" t="s">
        <v>16</v>
      </c>
      <c r="F200" s="32" t="s">
        <v>17</v>
      </c>
      <c r="G200" s="7">
        <f>H200+I200+J200+K200+L200+M200+N201+O201+P201</f>
        <v>558730</v>
      </c>
      <c r="H200" s="7">
        <f>H201+H202</f>
        <v>20000</v>
      </c>
      <c r="I200" s="7">
        <f t="shared" ref="I200:P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67860</v>
      </c>
      <c r="M200" s="7">
        <f t="shared" si="187"/>
        <v>68000</v>
      </c>
      <c r="N200" s="7">
        <f t="shared" si="187"/>
        <v>71400</v>
      </c>
      <c r="O200" s="7">
        <f t="shared" si="187"/>
        <v>74970</v>
      </c>
      <c r="P200" s="7">
        <f t="shared" si="187"/>
        <v>74970</v>
      </c>
      <c r="Q200" s="72" t="s">
        <v>144</v>
      </c>
      <c r="R200" s="73" t="s">
        <v>132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68"/>
      <c r="B201" s="165"/>
      <c r="C201" s="207"/>
      <c r="D201" s="120"/>
      <c r="E201" s="190"/>
      <c r="F201" s="32" t="s">
        <v>18</v>
      </c>
      <c r="G201" s="7">
        <f>H201+I201+J201+K201+L201+M201+N201+O201+P201</f>
        <v>558730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67860</v>
      </c>
      <c r="M201" s="7">
        <v>68000</v>
      </c>
      <c r="N201" s="14">
        <v>71400</v>
      </c>
      <c r="O201" s="14">
        <v>74970</v>
      </c>
      <c r="P201" s="14">
        <v>74970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69"/>
      <c r="B202" s="166"/>
      <c r="C202" s="208"/>
      <c r="D202" s="120">
        <v>2025</v>
      </c>
      <c r="E202" s="191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67"/>
      <c r="B203" s="164" t="s">
        <v>54</v>
      </c>
      <c r="C203" s="206">
        <v>2014</v>
      </c>
      <c r="D203" s="118"/>
      <c r="E203" s="189" t="s">
        <v>16</v>
      </c>
      <c r="F203" s="32" t="s">
        <v>17</v>
      </c>
      <c r="G203" s="7">
        <f>H203+I203+J203+K203+L203+M203+N203+O203+P203</f>
        <v>199215.27</v>
      </c>
      <c r="H203" s="7">
        <f>H204+H205</f>
        <v>33738.74</v>
      </c>
      <c r="I203" s="7">
        <f t="shared" ref="I203:M203" si="188">I204+I205</f>
        <v>17200</v>
      </c>
      <c r="J203" s="14">
        <f t="shared" si="188"/>
        <v>29200</v>
      </c>
      <c r="K203" s="14">
        <f t="shared" si="188"/>
        <v>13996.53</v>
      </c>
      <c r="L203" s="14">
        <f t="shared" si="188"/>
        <v>0</v>
      </c>
      <c r="M203" s="7">
        <f t="shared" si="188"/>
        <v>25000</v>
      </c>
      <c r="N203" s="14">
        <f t="shared" ref="N203:P203" si="189">N204+N205</f>
        <v>26000</v>
      </c>
      <c r="O203" s="14">
        <f t="shared" si="189"/>
        <v>27040</v>
      </c>
      <c r="P203" s="14">
        <f t="shared" si="189"/>
        <v>27040</v>
      </c>
      <c r="Q203" s="72" t="s">
        <v>145</v>
      </c>
      <c r="R203" s="73" t="s">
        <v>129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68"/>
      <c r="B204" s="165"/>
      <c r="C204" s="207"/>
      <c r="D204" s="120"/>
      <c r="E204" s="190"/>
      <c r="F204" s="32" t="s">
        <v>18</v>
      </c>
      <c r="G204" s="7">
        <f>H204+I204+J204+K204+L204+M204+N204+O204+P204</f>
        <v>199215.27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0</v>
      </c>
      <c r="M204" s="7">
        <v>25000</v>
      </c>
      <c r="N204" s="14">
        <v>26000</v>
      </c>
      <c r="O204" s="14">
        <v>27040</v>
      </c>
      <c r="P204" s="14">
        <v>27040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69"/>
      <c r="B205" s="166"/>
      <c r="C205" s="208"/>
      <c r="D205" s="120">
        <v>2025</v>
      </c>
      <c r="E205" s="191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67"/>
      <c r="B206" s="164" t="s">
        <v>55</v>
      </c>
      <c r="C206" s="206">
        <v>2014</v>
      </c>
      <c r="D206" s="118"/>
      <c r="E206" s="189" t="s">
        <v>16</v>
      </c>
      <c r="F206" s="32" t="s">
        <v>17</v>
      </c>
      <c r="G206" s="7">
        <f>H206+I206+J206+L206+M206+K206+N206+O206+P206</f>
        <v>4234174.8900000006</v>
      </c>
      <c r="H206" s="7">
        <f>H207+H208</f>
        <v>1359601.22</v>
      </c>
      <c r="I206" s="7">
        <f t="shared" ref="I206:L206" si="190">I207+I208</f>
        <v>2379118.1800000002</v>
      </c>
      <c r="J206" s="14">
        <f t="shared" si="190"/>
        <v>318455.49</v>
      </c>
      <c r="K206" s="14">
        <f t="shared" si="190"/>
        <v>0</v>
      </c>
      <c r="L206" s="14">
        <f t="shared" si="190"/>
        <v>0</v>
      </c>
      <c r="M206" s="14">
        <f t="shared" ref="M206:P206" si="191">M207+M208</f>
        <v>44000</v>
      </c>
      <c r="N206" s="14">
        <f t="shared" si="191"/>
        <v>44000</v>
      </c>
      <c r="O206" s="14">
        <f t="shared" si="191"/>
        <v>44500</v>
      </c>
      <c r="P206" s="14">
        <f t="shared" si="191"/>
        <v>44500</v>
      </c>
      <c r="Q206" s="72" t="s">
        <v>146</v>
      </c>
      <c r="R206" s="73" t="s">
        <v>129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68"/>
      <c r="B207" s="165"/>
      <c r="C207" s="207"/>
      <c r="D207" s="120"/>
      <c r="E207" s="190"/>
      <c r="F207" s="32" t="s">
        <v>18</v>
      </c>
      <c r="G207" s="7">
        <f>H207+I207+J207+L207+M207+K207+N207+O207+P207</f>
        <v>4234174.8900000006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44000</v>
      </c>
      <c r="N207" s="14">
        <v>44000</v>
      </c>
      <c r="O207" s="14">
        <v>44500</v>
      </c>
      <c r="P207" s="14">
        <v>44500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69"/>
      <c r="B208" s="166"/>
      <c r="C208" s="208"/>
      <c r="D208" s="120">
        <v>2025</v>
      </c>
      <c r="E208" s="191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8" ht="56.25" customHeight="1">
      <c r="A209" s="34"/>
      <c r="B209" s="209" t="s">
        <v>67</v>
      </c>
      <c r="C209" s="206">
        <v>2014</v>
      </c>
      <c r="D209" s="118"/>
      <c r="E209" s="189" t="s">
        <v>16</v>
      </c>
      <c r="F209" s="32" t="s">
        <v>17</v>
      </c>
      <c r="G209" s="7">
        <f>H209+I209+J209+K209+L209+M209+N209+O209+P209</f>
        <v>9687349.5899999999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578771.35</v>
      </c>
      <c r="M209" s="14">
        <f>M210</f>
        <v>1123519.99</v>
      </c>
      <c r="N209" s="14">
        <f t="shared" ref="N209:P209" si="192">N210</f>
        <v>2319564.94</v>
      </c>
      <c r="O209" s="14">
        <f t="shared" si="192"/>
        <v>1793020.28</v>
      </c>
      <c r="P209" s="14">
        <f t="shared" si="192"/>
        <v>1793020.28</v>
      </c>
      <c r="Q209" s="72" t="s">
        <v>147</v>
      </c>
      <c r="R209" s="73" t="s">
        <v>129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8" ht="144">
      <c r="A210" s="34"/>
      <c r="B210" s="210"/>
      <c r="C210" s="207"/>
      <c r="D210" s="120"/>
      <c r="E210" s="190"/>
      <c r="F210" s="32" t="s">
        <v>18</v>
      </c>
      <c r="G210" s="7">
        <f>H210+I210+J210+K210+L210+M210+N210+O210+P210</f>
        <v>9687349.5899999999</v>
      </c>
      <c r="H210" s="7"/>
      <c r="I210" s="7"/>
      <c r="J210" s="14">
        <v>904391.83</v>
      </c>
      <c r="K210" s="14">
        <v>1175060.92</v>
      </c>
      <c r="L210" s="14">
        <v>578771.35</v>
      </c>
      <c r="M210" s="7">
        <v>1123519.99</v>
      </c>
      <c r="N210" s="7">
        <v>2319564.94</v>
      </c>
      <c r="O210" s="7">
        <v>1793020.28</v>
      </c>
      <c r="P210" s="14">
        <v>1793020.28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8" ht="84">
      <c r="A211" s="34"/>
      <c r="B211" s="211"/>
      <c r="C211" s="208"/>
      <c r="D211" s="120">
        <v>2025</v>
      </c>
      <c r="E211" s="191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8" ht="46.5" customHeight="1">
      <c r="A212" s="167"/>
      <c r="B212" s="164" t="s">
        <v>56</v>
      </c>
      <c r="C212" s="206">
        <v>2014</v>
      </c>
      <c r="D212" s="118"/>
      <c r="E212" s="189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3">I213+I214</f>
        <v>0</v>
      </c>
      <c r="J212" s="14">
        <f t="shared" si="193"/>
        <v>0</v>
      </c>
      <c r="K212" s="14">
        <f t="shared" si="193"/>
        <v>0</v>
      </c>
      <c r="L212" s="14">
        <f t="shared" si="193"/>
        <v>0</v>
      </c>
      <c r="M212" s="7">
        <f t="shared" si="193"/>
        <v>0</v>
      </c>
      <c r="N212" s="14">
        <f t="shared" ref="N212:P212" si="194">N213+N214</f>
        <v>0</v>
      </c>
      <c r="O212" s="14">
        <f t="shared" si="194"/>
        <v>0</v>
      </c>
      <c r="P212" s="14">
        <f t="shared" si="194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8" ht="57" customHeight="1">
      <c r="A213" s="168"/>
      <c r="B213" s="165"/>
      <c r="C213" s="207"/>
      <c r="D213" s="120"/>
      <c r="E213" s="190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8" ht="53.25" customHeight="1">
      <c r="A214" s="169"/>
      <c r="B214" s="166"/>
      <c r="C214" s="208"/>
      <c r="D214" s="120">
        <v>2025</v>
      </c>
      <c r="E214" s="191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8" s="16" customFormat="1" ht="50.25" customHeight="1">
      <c r="A215" s="39"/>
      <c r="B215" s="178" t="s">
        <v>89</v>
      </c>
      <c r="C215" s="173">
        <v>2014</v>
      </c>
      <c r="D215" s="118"/>
      <c r="E215" s="198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8" s="16" customFormat="1" ht="118.5" customHeight="1">
      <c r="A216" s="39"/>
      <c r="B216" s="144"/>
      <c r="C216" s="174"/>
      <c r="D216" s="120"/>
      <c r="E216" s="199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8" s="16" customFormat="1" ht="68.25" customHeight="1">
      <c r="A217" s="39"/>
      <c r="B217" s="145"/>
      <c r="C217" s="175"/>
      <c r="D217" s="120">
        <v>2025</v>
      </c>
      <c r="E217" s="200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8" s="16" customFormat="1" ht="91.5" customHeight="1">
      <c r="A218" s="39"/>
      <c r="B218" s="143" t="s">
        <v>117</v>
      </c>
      <c r="C218" s="173">
        <v>2014</v>
      </c>
      <c r="D218" s="118"/>
      <c r="E218" s="198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148</v>
      </c>
      <c r="R218" s="13" t="s">
        <v>149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8" s="16" customFormat="1" ht="66.75" customHeight="1">
      <c r="A219" s="39"/>
      <c r="B219" s="146"/>
      <c r="C219" s="174"/>
      <c r="D219" s="120"/>
      <c r="E219" s="199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8" s="16" customFormat="1" ht="87.75" customHeight="1">
      <c r="A220" s="39"/>
      <c r="B220" s="147"/>
      <c r="C220" s="175"/>
      <c r="D220" s="120">
        <v>2025</v>
      </c>
      <c r="E220" s="200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8" s="16" customFormat="1" ht="87.75" customHeight="1">
      <c r="A221" s="121"/>
      <c r="B221" s="178" t="s">
        <v>202</v>
      </c>
      <c r="C221" s="173">
        <v>2014</v>
      </c>
      <c r="D221" s="201">
        <v>2025</v>
      </c>
      <c r="E221" s="198" t="s">
        <v>16</v>
      </c>
      <c r="F221" s="33" t="s">
        <v>17</v>
      </c>
      <c r="G221" s="14"/>
      <c r="H221" s="14"/>
      <c r="I221" s="14"/>
      <c r="J221" s="14"/>
      <c r="K221" s="14"/>
      <c r="L221" s="14"/>
      <c r="M221" s="14">
        <f>M224</f>
        <v>166000</v>
      </c>
      <c r="N221" s="14"/>
      <c r="O221" s="14"/>
      <c r="P221" s="14"/>
      <c r="Q221" s="74" t="s">
        <v>205</v>
      </c>
      <c r="R221" s="13" t="s">
        <v>149</v>
      </c>
      <c r="S221" s="77"/>
      <c r="T221" s="13"/>
      <c r="U221" s="13"/>
      <c r="V221" s="13"/>
      <c r="W221" s="13"/>
      <c r="X221" s="13"/>
      <c r="Y221" s="77">
        <v>8</v>
      </c>
      <c r="Z221" s="13"/>
      <c r="AA221" s="13"/>
      <c r="AB221" s="13"/>
    </row>
    <row r="222" spans="1:28" s="16" customFormat="1" ht="87.75" customHeight="1">
      <c r="A222" s="121"/>
      <c r="B222" s="144"/>
      <c r="C222" s="174"/>
      <c r="D222" s="202"/>
      <c r="E222" s="199"/>
      <c r="F222" s="33" t="s">
        <v>18</v>
      </c>
      <c r="G222" s="14"/>
      <c r="H222" s="14"/>
      <c r="I222" s="14"/>
      <c r="J222" s="14"/>
      <c r="K222" s="14"/>
      <c r="L222" s="14"/>
      <c r="M222" s="14">
        <f>M225</f>
        <v>166000</v>
      </c>
      <c r="N222" s="14"/>
      <c r="O222" s="14"/>
      <c r="P222" s="14"/>
      <c r="Q222" s="13"/>
      <c r="R222" s="13"/>
      <c r="S222" s="77"/>
      <c r="T222" s="13"/>
      <c r="U222" s="13"/>
      <c r="V222" s="13"/>
      <c r="W222" s="13"/>
      <c r="X222" s="13"/>
      <c r="Y222" s="77"/>
      <c r="Z222" s="13"/>
      <c r="AA222" s="13"/>
      <c r="AB222" s="13"/>
    </row>
    <row r="223" spans="1:28" s="16" customFormat="1" ht="87.75" customHeight="1">
      <c r="A223" s="121"/>
      <c r="B223" s="145"/>
      <c r="C223" s="175"/>
      <c r="D223" s="203"/>
      <c r="E223" s="200"/>
      <c r="F223" s="33" t="s">
        <v>19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8" s="16" customFormat="1" ht="87.75" customHeight="1">
      <c r="A224" s="121"/>
      <c r="B224" s="143" t="s">
        <v>203</v>
      </c>
      <c r="C224" s="173">
        <v>2014</v>
      </c>
      <c r="D224" s="195">
        <v>2025</v>
      </c>
      <c r="E224" s="198" t="s">
        <v>16</v>
      </c>
      <c r="F224" s="33" t="s">
        <v>17</v>
      </c>
      <c r="G224" s="14">
        <f>K224+L224+M224+N224+O224+P224</f>
        <v>166000</v>
      </c>
      <c r="H224" s="14"/>
      <c r="I224" s="14"/>
      <c r="J224" s="14"/>
      <c r="K224" s="14"/>
      <c r="L224" s="14"/>
      <c r="M224" s="14">
        <f>M225+M226</f>
        <v>166000</v>
      </c>
      <c r="N224" s="14"/>
      <c r="O224" s="14"/>
      <c r="P224" s="14"/>
      <c r="Q224" s="13"/>
      <c r="R224" s="13"/>
      <c r="S224" s="77"/>
      <c r="T224" s="13"/>
      <c r="U224" s="13"/>
      <c r="V224" s="13"/>
      <c r="W224" s="13"/>
      <c r="X224" s="13"/>
      <c r="Y224" s="77"/>
      <c r="Z224" s="13"/>
      <c r="AA224" s="13"/>
      <c r="AB224" s="13"/>
    </row>
    <row r="225" spans="1:29" s="16" customFormat="1" ht="87.75" customHeight="1">
      <c r="A225" s="121"/>
      <c r="B225" s="146"/>
      <c r="C225" s="174"/>
      <c r="D225" s="196"/>
      <c r="E225" s="199"/>
      <c r="F225" s="33" t="s">
        <v>18</v>
      </c>
      <c r="G225" s="14">
        <f>K225+L225+M225+N225+O225+P225</f>
        <v>166000</v>
      </c>
      <c r="H225" s="14"/>
      <c r="I225" s="14"/>
      <c r="J225" s="14"/>
      <c r="K225" s="14"/>
      <c r="L225" s="14"/>
      <c r="M225" s="17">
        <v>166000</v>
      </c>
      <c r="N225" s="14"/>
      <c r="O225" s="14"/>
      <c r="P225" s="14"/>
      <c r="Q225" s="13"/>
      <c r="R225" s="13"/>
      <c r="S225" s="77"/>
      <c r="T225" s="13"/>
      <c r="U225" s="13"/>
      <c r="V225" s="13"/>
      <c r="W225" s="13"/>
      <c r="X225" s="13"/>
      <c r="Y225" s="77"/>
      <c r="Z225" s="13"/>
      <c r="AA225" s="13"/>
      <c r="AB225" s="13"/>
    </row>
    <row r="226" spans="1:29" s="16" customFormat="1" ht="87.75" customHeight="1">
      <c r="A226" s="121"/>
      <c r="B226" s="147"/>
      <c r="C226" s="175"/>
      <c r="D226" s="197"/>
      <c r="E226" s="200"/>
      <c r="F226" s="33" t="s">
        <v>19</v>
      </c>
      <c r="G226" s="14">
        <f>K226+L226+M226+N226+O226+P226</f>
        <v>0</v>
      </c>
      <c r="H226" s="14"/>
      <c r="I226" s="14"/>
      <c r="J226" s="14"/>
      <c r="K226" s="14"/>
      <c r="L226" s="14"/>
      <c r="M226" s="14"/>
      <c r="N226" s="14"/>
      <c r="O226" s="14"/>
      <c r="P226" s="14"/>
      <c r="Q226" s="13"/>
      <c r="R226" s="13"/>
      <c r="S226" s="77"/>
      <c r="T226" s="13"/>
      <c r="U226" s="13"/>
      <c r="V226" s="13"/>
      <c r="W226" s="13"/>
      <c r="X226" s="13"/>
      <c r="Y226" s="77"/>
      <c r="Z226" s="13"/>
      <c r="AA226" s="13"/>
      <c r="AB226" s="13"/>
    </row>
    <row r="227" spans="1:29" s="16" customFormat="1" ht="38.25" customHeight="1">
      <c r="A227" s="126"/>
      <c r="B227" s="224" t="s">
        <v>173</v>
      </c>
      <c r="C227" s="173">
        <v>2014</v>
      </c>
      <c r="D227" s="118"/>
      <c r="E227" s="198" t="s">
        <v>16</v>
      </c>
      <c r="F227" s="33" t="s">
        <v>17</v>
      </c>
      <c r="G227" s="14">
        <f>G79+G115+G127+G143+G191+G215</f>
        <v>117814073.05</v>
      </c>
      <c r="H227" s="14">
        <f t="shared" ref="H227:P228" si="195">H79+H115+H127+H143+H191</f>
        <v>32454880.419999998</v>
      </c>
      <c r="I227" s="14">
        <f t="shared" si="195"/>
        <v>29879839.270000003</v>
      </c>
      <c r="J227" s="14">
        <f t="shared" si="195"/>
        <v>23882231.82</v>
      </c>
      <c r="K227" s="14">
        <f>K79+K115+K127+K143+K191+K215</f>
        <v>11618868.780000001</v>
      </c>
      <c r="L227" s="14">
        <f t="shared" si="195"/>
        <v>3656118.87</v>
      </c>
      <c r="M227" s="14">
        <f t="shared" si="195"/>
        <v>3694369.99</v>
      </c>
      <c r="N227" s="14">
        <f t="shared" ref="N227:P227" si="196">N79+N115+N127+N143+N191</f>
        <v>4488394.9399999995</v>
      </c>
      <c r="O227" s="14">
        <f t="shared" si="196"/>
        <v>4067684.4800000004</v>
      </c>
      <c r="P227" s="14">
        <f t="shared" si="196"/>
        <v>4071684.4800000004</v>
      </c>
      <c r="Q227" s="13" t="s">
        <v>15</v>
      </c>
      <c r="R227" s="13" t="s">
        <v>15</v>
      </c>
      <c r="S227" s="77" t="s">
        <v>15</v>
      </c>
      <c r="T227" s="13" t="s">
        <v>15</v>
      </c>
      <c r="U227" s="13" t="s">
        <v>15</v>
      </c>
      <c r="V227" s="13" t="s">
        <v>15</v>
      </c>
      <c r="W227" s="13" t="s">
        <v>15</v>
      </c>
      <c r="X227" s="13" t="s">
        <v>15</v>
      </c>
      <c r="Y227" s="77" t="s">
        <v>15</v>
      </c>
      <c r="Z227" s="13"/>
      <c r="AA227" s="13"/>
      <c r="AB227" s="13"/>
      <c r="AC227" s="19"/>
    </row>
    <row r="228" spans="1:29" s="16" customFormat="1" ht="85.5" customHeight="1">
      <c r="A228" s="127"/>
      <c r="B228" s="225"/>
      <c r="C228" s="174"/>
      <c r="D228" s="120"/>
      <c r="E228" s="199"/>
      <c r="F228" s="33" t="s">
        <v>18</v>
      </c>
      <c r="G228" s="14"/>
      <c r="H228" s="14">
        <f t="shared" si="195"/>
        <v>6693619.1899999995</v>
      </c>
      <c r="I228" s="14">
        <f t="shared" si="195"/>
        <v>7815585.4800000004</v>
      </c>
      <c r="J228" s="14">
        <f t="shared" si="195"/>
        <v>8437833.5199999996</v>
      </c>
      <c r="K228" s="14">
        <f>K80+K116+K128+K144+K192+K216</f>
        <v>4153212.44</v>
      </c>
      <c r="L228" s="14">
        <f t="shared" si="195"/>
        <v>2983908.87</v>
      </c>
      <c r="M228" s="14">
        <f>M80+M116+M128+M144+M192+M189</f>
        <v>3694369.99</v>
      </c>
      <c r="N228" s="14">
        <f t="shared" si="195"/>
        <v>4488394.9399999995</v>
      </c>
      <c r="O228" s="14">
        <f t="shared" si="195"/>
        <v>4067684.4800000004</v>
      </c>
      <c r="P228" s="14">
        <f t="shared" si="195"/>
        <v>4071684.4800000004</v>
      </c>
      <c r="Q228" s="13" t="s">
        <v>15</v>
      </c>
      <c r="R228" s="13" t="s">
        <v>15</v>
      </c>
      <c r="S228" s="77" t="s">
        <v>15</v>
      </c>
      <c r="T228" s="13" t="s">
        <v>15</v>
      </c>
      <c r="U228" s="13" t="s">
        <v>15</v>
      </c>
      <c r="V228" s="13" t="s">
        <v>15</v>
      </c>
      <c r="W228" s="13" t="s">
        <v>15</v>
      </c>
      <c r="X228" s="13" t="s">
        <v>15</v>
      </c>
      <c r="Y228" s="77" t="s">
        <v>15</v>
      </c>
      <c r="Z228" s="13"/>
      <c r="AA228" s="13"/>
      <c r="AB228" s="13"/>
    </row>
    <row r="229" spans="1:29" s="16" customFormat="1" ht="87" customHeight="1">
      <c r="A229" s="127"/>
      <c r="B229" s="225"/>
      <c r="C229" s="174"/>
      <c r="D229" s="120"/>
      <c r="E229" s="199"/>
      <c r="F229" s="33" t="s">
        <v>65</v>
      </c>
      <c r="G229" s="14">
        <f>G139</f>
        <v>6909247.5700000003</v>
      </c>
      <c r="H229" s="14"/>
      <c r="I229" s="14"/>
      <c r="J229" s="14">
        <f>J139</f>
        <v>3554837.82</v>
      </c>
      <c r="K229" s="14">
        <f>K139</f>
        <v>3354409.75</v>
      </c>
      <c r="L229" s="14"/>
      <c r="M229" s="14"/>
      <c r="N229" s="14"/>
      <c r="O229" s="14"/>
      <c r="P229" s="14"/>
      <c r="Q229" s="13"/>
      <c r="R229" s="13"/>
      <c r="S229" s="77"/>
      <c r="T229" s="13"/>
      <c r="U229" s="13"/>
      <c r="V229" s="13"/>
      <c r="W229" s="13"/>
      <c r="X229" s="13"/>
      <c r="Y229" s="77"/>
      <c r="Z229" s="13"/>
      <c r="AA229" s="13"/>
      <c r="AB229" s="13"/>
    </row>
    <row r="230" spans="1:29" s="16" customFormat="1" ht="70.5" customHeight="1">
      <c r="A230" s="128"/>
      <c r="B230" s="226"/>
      <c r="C230" s="175"/>
      <c r="D230" s="119">
        <v>2025</v>
      </c>
      <c r="E230" s="200"/>
      <c r="F230" s="33" t="s">
        <v>64</v>
      </c>
      <c r="G230" s="14">
        <f>G81+G117+G129+G145+G193-G229+G220</f>
        <v>64498532.090000004</v>
      </c>
      <c r="H230" s="14">
        <f>H81+H117+H129+H145+H193</f>
        <v>25761261.23</v>
      </c>
      <c r="I230" s="14">
        <f>I81+I117+I129+I145+I193</f>
        <v>22064253.789999999</v>
      </c>
      <c r="J230" s="14">
        <f>J81+J117+J129+J145+J193-J229</f>
        <v>11889560.479999999</v>
      </c>
      <c r="K230" s="14">
        <v>4111246.59</v>
      </c>
      <c r="L230" s="14">
        <f>L81+L117+L129+L145+L193</f>
        <v>672210</v>
      </c>
      <c r="M230" s="14">
        <f>M81+M117+M129+M145+M193</f>
        <v>0</v>
      </c>
      <c r="N230" s="14">
        <f t="shared" ref="N230:P230" si="197">N81+N117+N129+N145+N193</f>
        <v>0</v>
      </c>
      <c r="O230" s="14">
        <f t="shared" si="197"/>
        <v>0</v>
      </c>
      <c r="P230" s="14">
        <f t="shared" si="197"/>
        <v>0</v>
      </c>
      <c r="Q230" s="13" t="s">
        <v>15</v>
      </c>
      <c r="R230" s="13" t="s">
        <v>15</v>
      </c>
      <c r="S230" s="77" t="s">
        <v>15</v>
      </c>
      <c r="T230" s="13" t="s">
        <v>15</v>
      </c>
      <c r="U230" s="13" t="s">
        <v>15</v>
      </c>
      <c r="V230" s="13" t="s">
        <v>15</v>
      </c>
      <c r="W230" s="13" t="s">
        <v>15</v>
      </c>
      <c r="X230" s="13" t="s">
        <v>15</v>
      </c>
      <c r="Y230" s="77" t="s">
        <v>15</v>
      </c>
      <c r="Z230" s="13"/>
      <c r="AA230" s="13"/>
      <c r="AB230" s="13"/>
    </row>
    <row r="231" spans="1:29" ht="106.5" customHeight="1">
      <c r="A231" s="187" t="s">
        <v>198</v>
      </c>
      <c r="B231" s="188"/>
      <c r="C231" s="40" t="s">
        <v>15</v>
      </c>
      <c r="D231" s="117" t="s">
        <v>15</v>
      </c>
      <c r="E231" s="41" t="s">
        <v>15</v>
      </c>
      <c r="F231" s="42" t="s">
        <v>15</v>
      </c>
      <c r="G231" s="7" t="s">
        <v>15</v>
      </c>
      <c r="H231" s="7" t="s">
        <v>15</v>
      </c>
      <c r="I231" s="7" t="s">
        <v>15</v>
      </c>
      <c r="J231" s="14" t="s">
        <v>15</v>
      </c>
      <c r="K231" s="14" t="s">
        <v>15</v>
      </c>
      <c r="L231" s="14" t="s">
        <v>15</v>
      </c>
      <c r="M231" s="7" t="s">
        <v>15</v>
      </c>
      <c r="N231" s="14" t="s">
        <v>15</v>
      </c>
      <c r="O231" s="14" t="s">
        <v>15</v>
      </c>
      <c r="P231" s="14" t="s">
        <v>15</v>
      </c>
      <c r="Q231" s="3" t="s">
        <v>15</v>
      </c>
      <c r="R231" s="3" t="s">
        <v>15</v>
      </c>
      <c r="S231" s="73" t="s">
        <v>15</v>
      </c>
      <c r="T231" s="3" t="s">
        <v>15</v>
      </c>
      <c r="U231" s="3" t="s">
        <v>15</v>
      </c>
      <c r="V231" s="3" t="s">
        <v>15</v>
      </c>
      <c r="W231" s="13" t="s">
        <v>15</v>
      </c>
      <c r="X231" s="13" t="s">
        <v>15</v>
      </c>
      <c r="Y231" s="73" t="s">
        <v>15</v>
      </c>
      <c r="Z231" s="3"/>
      <c r="AA231" s="3"/>
      <c r="AB231" s="3"/>
    </row>
    <row r="232" spans="1:29" ht="105" customHeight="1">
      <c r="A232" s="204" t="s">
        <v>118</v>
      </c>
      <c r="B232" s="205"/>
      <c r="C232" s="40" t="s">
        <v>15</v>
      </c>
      <c r="D232" s="40" t="s">
        <v>15</v>
      </c>
      <c r="E232" s="41" t="s">
        <v>15</v>
      </c>
      <c r="F232" s="42" t="s">
        <v>15</v>
      </c>
      <c r="G232" s="7" t="s">
        <v>15</v>
      </c>
      <c r="H232" s="7" t="s">
        <v>15</v>
      </c>
      <c r="I232" s="7" t="s">
        <v>15</v>
      </c>
      <c r="J232" s="14" t="s">
        <v>15</v>
      </c>
      <c r="K232" s="14" t="s">
        <v>15</v>
      </c>
      <c r="L232" s="14" t="s">
        <v>15</v>
      </c>
      <c r="M232" s="7" t="s">
        <v>15</v>
      </c>
      <c r="N232" s="14" t="s">
        <v>15</v>
      </c>
      <c r="O232" s="14" t="s">
        <v>15</v>
      </c>
      <c r="P232" s="14" t="s">
        <v>15</v>
      </c>
      <c r="Q232" s="3" t="s">
        <v>15</v>
      </c>
      <c r="R232" s="3" t="s">
        <v>15</v>
      </c>
      <c r="S232" s="73" t="s">
        <v>15</v>
      </c>
      <c r="T232" s="3" t="s">
        <v>15</v>
      </c>
      <c r="U232" s="3" t="s">
        <v>15</v>
      </c>
      <c r="V232" s="3" t="s">
        <v>15</v>
      </c>
      <c r="W232" s="13" t="s">
        <v>15</v>
      </c>
      <c r="X232" s="13" t="s">
        <v>15</v>
      </c>
      <c r="Y232" s="73" t="s">
        <v>15</v>
      </c>
      <c r="Z232" s="3"/>
      <c r="AA232" s="3"/>
      <c r="AB232" s="3"/>
    </row>
    <row r="233" spans="1:29" ht="38.25" customHeight="1">
      <c r="A233" s="167"/>
      <c r="B233" s="192" t="s">
        <v>119</v>
      </c>
      <c r="C233" s="167">
        <v>2014</v>
      </c>
      <c r="D233" s="167">
        <v>2025</v>
      </c>
      <c r="E233" s="170" t="s">
        <v>16</v>
      </c>
      <c r="F233" s="32" t="s">
        <v>17</v>
      </c>
      <c r="G233" s="7">
        <f t="shared" ref="G233:G238" si="198">G236</f>
        <v>517719.39999999997</v>
      </c>
      <c r="H233" s="7">
        <f t="shared" ref="H233:M233" si="199">H236</f>
        <v>152780</v>
      </c>
      <c r="I233" s="7">
        <f t="shared" si="199"/>
        <v>104000.8</v>
      </c>
      <c r="J233" s="14">
        <f t="shared" si="199"/>
        <v>163963.79999999999</v>
      </c>
      <c r="K233" s="14">
        <f t="shared" si="199"/>
        <v>36790</v>
      </c>
      <c r="L233" s="14">
        <f t="shared" si="199"/>
        <v>60184.800000000003</v>
      </c>
      <c r="M233" s="7">
        <f t="shared" si="199"/>
        <v>0</v>
      </c>
      <c r="N233" s="14">
        <f t="shared" ref="N233:P233" si="200">N236</f>
        <v>0</v>
      </c>
      <c r="O233" s="14">
        <f t="shared" si="200"/>
        <v>0</v>
      </c>
      <c r="P233" s="14">
        <f t="shared" si="200"/>
        <v>0</v>
      </c>
      <c r="Q233" s="3"/>
      <c r="R233" s="3"/>
      <c r="S233" s="73"/>
      <c r="T233" s="3"/>
      <c r="U233" s="3"/>
      <c r="V233" s="3"/>
      <c r="W233" s="13"/>
      <c r="X233" s="13"/>
      <c r="Y233" s="73"/>
      <c r="Z233" s="3"/>
      <c r="AA233" s="3"/>
      <c r="AB233" s="3"/>
      <c r="AC233" s="8"/>
    </row>
    <row r="234" spans="1:29" ht="144">
      <c r="A234" s="168"/>
      <c r="B234" s="193"/>
      <c r="C234" s="168"/>
      <c r="D234" s="168"/>
      <c r="E234" s="171"/>
      <c r="F234" s="32" t="s">
        <v>18</v>
      </c>
      <c r="G234" s="7">
        <f t="shared" si="198"/>
        <v>517719.39999999997</v>
      </c>
      <c r="H234" s="7">
        <f t="shared" ref="H234:M234" si="201">H237</f>
        <v>152780</v>
      </c>
      <c r="I234" s="7">
        <f t="shared" si="201"/>
        <v>104000.8</v>
      </c>
      <c r="J234" s="14">
        <f t="shared" si="201"/>
        <v>163963.79999999999</v>
      </c>
      <c r="K234" s="14">
        <f t="shared" si="201"/>
        <v>36790</v>
      </c>
      <c r="L234" s="14">
        <f t="shared" si="201"/>
        <v>60184.800000000003</v>
      </c>
      <c r="M234" s="7">
        <f t="shared" si="201"/>
        <v>0</v>
      </c>
      <c r="N234" s="14">
        <f t="shared" ref="N234:P234" si="202">N237</f>
        <v>0</v>
      </c>
      <c r="O234" s="14">
        <f t="shared" si="202"/>
        <v>0</v>
      </c>
      <c r="P234" s="14">
        <f t="shared" si="202"/>
        <v>0</v>
      </c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69"/>
      <c r="B235" s="194"/>
      <c r="C235" s="169"/>
      <c r="D235" s="169"/>
      <c r="E235" s="172"/>
      <c r="F235" s="32" t="s">
        <v>19</v>
      </c>
      <c r="G235" s="7">
        <f t="shared" si="198"/>
        <v>0</v>
      </c>
      <c r="H235" s="7">
        <f t="shared" ref="H235:M235" si="203">H238</f>
        <v>0</v>
      </c>
      <c r="I235" s="7">
        <f t="shared" si="203"/>
        <v>0</v>
      </c>
      <c r="J235" s="14">
        <f t="shared" si="203"/>
        <v>0</v>
      </c>
      <c r="K235" s="14">
        <f t="shared" si="203"/>
        <v>0</v>
      </c>
      <c r="L235" s="14">
        <f t="shared" si="203"/>
        <v>0</v>
      </c>
      <c r="M235" s="7">
        <f t="shared" si="203"/>
        <v>0</v>
      </c>
      <c r="N235" s="14">
        <f t="shared" ref="N235:P235" si="204">N238</f>
        <v>0</v>
      </c>
      <c r="O235" s="14">
        <f t="shared" si="204"/>
        <v>0</v>
      </c>
      <c r="P235" s="14">
        <f t="shared" si="204"/>
        <v>0</v>
      </c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67"/>
      <c r="B236" s="192" t="s">
        <v>120</v>
      </c>
      <c r="C236" s="167">
        <v>2014</v>
      </c>
      <c r="D236" s="167">
        <v>2025</v>
      </c>
      <c r="E236" s="170" t="s">
        <v>16</v>
      </c>
      <c r="F236" s="32" t="s">
        <v>17</v>
      </c>
      <c r="G236" s="7">
        <f t="shared" si="198"/>
        <v>517719.39999999997</v>
      </c>
      <c r="H236" s="7">
        <f t="shared" ref="H236:M236" si="205">H239</f>
        <v>152780</v>
      </c>
      <c r="I236" s="7">
        <f t="shared" si="205"/>
        <v>104000.8</v>
      </c>
      <c r="J236" s="14">
        <f t="shared" si="205"/>
        <v>163963.79999999999</v>
      </c>
      <c r="K236" s="14">
        <f t="shared" si="205"/>
        <v>36790</v>
      </c>
      <c r="L236" s="14">
        <f t="shared" si="205"/>
        <v>60184.800000000003</v>
      </c>
      <c r="M236" s="7">
        <f t="shared" si="205"/>
        <v>0</v>
      </c>
      <c r="N236" s="14">
        <f t="shared" ref="N236:P236" si="206">N239</f>
        <v>0</v>
      </c>
      <c r="O236" s="14">
        <f t="shared" si="206"/>
        <v>0</v>
      </c>
      <c r="P236" s="14">
        <f t="shared" si="206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</row>
    <row r="237" spans="1:29" ht="144">
      <c r="A237" s="168"/>
      <c r="B237" s="193"/>
      <c r="C237" s="168"/>
      <c r="D237" s="168"/>
      <c r="E237" s="171"/>
      <c r="F237" s="32" t="s">
        <v>18</v>
      </c>
      <c r="G237" s="7">
        <f t="shared" si="198"/>
        <v>517719.39999999997</v>
      </c>
      <c r="H237" s="7">
        <f t="shared" ref="H237:M237" si="207">H240</f>
        <v>152780</v>
      </c>
      <c r="I237" s="7">
        <f t="shared" si="207"/>
        <v>104000.8</v>
      </c>
      <c r="J237" s="14">
        <f t="shared" si="207"/>
        <v>163963.79999999999</v>
      </c>
      <c r="K237" s="14">
        <f t="shared" si="207"/>
        <v>36790</v>
      </c>
      <c r="L237" s="14">
        <f t="shared" si="207"/>
        <v>60184.800000000003</v>
      </c>
      <c r="M237" s="7">
        <f t="shared" si="207"/>
        <v>0</v>
      </c>
      <c r="N237" s="14">
        <f t="shared" ref="N237:P237" si="208">N240</f>
        <v>0</v>
      </c>
      <c r="O237" s="14">
        <f t="shared" si="208"/>
        <v>0</v>
      </c>
      <c r="P237" s="14">
        <f t="shared" si="208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69"/>
      <c r="B238" s="194"/>
      <c r="C238" s="169"/>
      <c r="D238" s="169"/>
      <c r="E238" s="172"/>
      <c r="F238" s="32" t="s">
        <v>19</v>
      </c>
      <c r="G238" s="7">
        <f t="shared" si="198"/>
        <v>0</v>
      </c>
      <c r="H238" s="7">
        <f t="shared" ref="H238:M238" si="209">H241</f>
        <v>0</v>
      </c>
      <c r="I238" s="7">
        <f t="shared" si="209"/>
        <v>0</v>
      </c>
      <c r="J238" s="14">
        <f t="shared" si="209"/>
        <v>0</v>
      </c>
      <c r="K238" s="14">
        <f t="shared" si="209"/>
        <v>0</v>
      </c>
      <c r="L238" s="14">
        <f t="shared" si="209"/>
        <v>0</v>
      </c>
      <c r="M238" s="7">
        <f t="shared" si="209"/>
        <v>0</v>
      </c>
      <c r="N238" s="14">
        <f t="shared" ref="N238:P238" si="210">N241</f>
        <v>0</v>
      </c>
      <c r="O238" s="14">
        <f t="shared" si="210"/>
        <v>0</v>
      </c>
      <c r="P238" s="14">
        <f t="shared" si="210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50.25" customHeight="1">
      <c r="A239" s="167"/>
      <c r="B239" s="164" t="s">
        <v>58</v>
      </c>
      <c r="C239" s="167">
        <v>2014</v>
      </c>
      <c r="D239" s="167">
        <v>2025</v>
      </c>
      <c r="E239" s="170" t="s">
        <v>16</v>
      </c>
      <c r="F239" s="32" t="s">
        <v>17</v>
      </c>
      <c r="G239" s="7">
        <f>H239+I239+J239+K239+L239+M239+N239+O239+P239</f>
        <v>517719.39999999997</v>
      </c>
      <c r="H239" s="7">
        <f>H240+H241</f>
        <v>152780</v>
      </c>
      <c r="I239" s="7">
        <f t="shared" ref="I239:M239" si="211">I240+I241</f>
        <v>104000.8</v>
      </c>
      <c r="J239" s="14">
        <f t="shared" si="211"/>
        <v>163963.79999999999</v>
      </c>
      <c r="K239" s="14">
        <f t="shared" si="211"/>
        <v>36790</v>
      </c>
      <c r="L239" s="14">
        <f t="shared" si="211"/>
        <v>60184.800000000003</v>
      </c>
      <c r="M239" s="7">
        <f t="shared" si="211"/>
        <v>0</v>
      </c>
      <c r="N239" s="14">
        <f t="shared" ref="N239:P239" si="212">N240+N241</f>
        <v>0</v>
      </c>
      <c r="O239" s="14">
        <f t="shared" si="212"/>
        <v>0</v>
      </c>
      <c r="P239" s="14">
        <f t="shared" si="212"/>
        <v>0</v>
      </c>
      <c r="Q239" s="72" t="s">
        <v>150</v>
      </c>
      <c r="R239" s="72" t="s">
        <v>159</v>
      </c>
      <c r="S239" s="73"/>
      <c r="T239" s="73">
        <v>6</v>
      </c>
      <c r="U239" s="73">
        <v>6</v>
      </c>
      <c r="V239" s="73">
        <v>6</v>
      </c>
      <c r="W239" s="77">
        <v>3</v>
      </c>
      <c r="X239" s="77">
        <v>4</v>
      </c>
      <c r="Y239" s="73">
        <v>3</v>
      </c>
      <c r="Z239" s="73">
        <v>3</v>
      </c>
      <c r="AA239" s="73">
        <v>3</v>
      </c>
      <c r="AB239" s="73">
        <v>3</v>
      </c>
    </row>
    <row r="240" spans="1:29" ht="144">
      <c r="A240" s="168"/>
      <c r="B240" s="165"/>
      <c r="C240" s="168"/>
      <c r="D240" s="168"/>
      <c r="E240" s="171"/>
      <c r="F240" s="32" t="s">
        <v>18</v>
      </c>
      <c r="G240" s="7">
        <f>H240+I240+J240+K240+L240+M240+N240+O240+P240</f>
        <v>517719.39999999997</v>
      </c>
      <c r="H240" s="7">
        <v>152780</v>
      </c>
      <c r="I240" s="7">
        <v>104000.8</v>
      </c>
      <c r="J240" s="14">
        <v>163963.79999999999</v>
      </c>
      <c r="K240" s="14">
        <v>36790</v>
      </c>
      <c r="L240" s="14">
        <v>60184.800000000003</v>
      </c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9" ht="84">
      <c r="A241" s="169"/>
      <c r="B241" s="166"/>
      <c r="C241" s="169"/>
      <c r="D241" s="169"/>
      <c r="E241" s="172"/>
      <c r="F241" s="32" t="s">
        <v>19</v>
      </c>
      <c r="G241" s="7">
        <f>H241+I241+J241+K241+L241+M241</f>
        <v>0</v>
      </c>
      <c r="H241" s="7"/>
      <c r="I241" s="7"/>
      <c r="J241" s="14"/>
      <c r="K241" s="14"/>
      <c r="L241" s="14"/>
      <c r="M241" s="7"/>
      <c r="N241" s="14"/>
      <c r="O241" s="14"/>
      <c r="P241" s="14"/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9" ht="38.25" customHeight="1">
      <c r="A242" s="167"/>
      <c r="B242" s="164" t="s">
        <v>121</v>
      </c>
      <c r="C242" s="167">
        <v>2014</v>
      </c>
      <c r="D242" s="167">
        <v>2025</v>
      </c>
      <c r="E242" s="170" t="s">
        <v>16</v>
      </c>
      <c r="F242" s="32" t="s">
        <v>17</v>
      </c>
      <c r="G242" s="7">
        <f t="shared" ref="G242:G247" si="213">G245</f>
        <v>0</v>
      </c>
      <c r="H242" s="7">
        <f t="shared" ref="H242:M242" si="214">H245</f>
        <v>0</v>
      </c>
      <c r="I242" s="7">
        <f t="shared" si="214"/>
        <v>0</v>
      </c>
      <c r="J242" s="14">
        <f t="shared" si="214"/>
        <v>0</v>
      </c>
      <c r="K242" s="14">
        <f t="shared" si="214"/>
        <v>0</v>
      </c>
      <c r="L242" s="14">
        <f t="shared" si="214"/>
        <v>0</v>
      </c>
      <c r="M242" s="7">
        <f t="shared" si="214"/>
        <v>0</v>
      </c>
      <c r="N242" s="14">
        <f t="shared" ref="N242:P242" si="215">N245</f>
        <v>0</v>
      </c>
      <c r="O242" s="14">
        <f t="shared" si="215"/>
        <v>0</v>
      </c>
      <c r="P242" s="14">
        <f t="shared" si="215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  <c r="AC242" s="8"/>
    </row>
    <row r="243" spans="1:29" ht="144">
      <c r="A243" s="168"/>
      <c r="B243" s="165"/>
      <c r="C243" s="168"/>
      <c r="D243" s="168"/>
      <c r="E243" s="171"/>
      <c r="F243" s="32" t="s">
        <v>18</v>
      </c>
      <c r="G243" s="7">
        <f t="shared" si="213"/>
        <v>0</v>
      </c>
      <c r="H243" s="7">
        <f t="shared" ref="H243:M243" si="216">H246</f>
        <v>0</v>
      </c>
      <c r="I243" s="7">
        <f t="shared" si="216"/>
        <v>0</v>
      </c>
      <c r="J243" s="14">
        <f t="shared" si="216"/>
        <v>0</v>
      </c>
      <c r="K243" s="14">
        <f t="shared" si="216"/>
        <v>0</v>
      </c>
      <c r="L243" s="14">
        <f t="shared" si="216"/>
        <v>0</v>
      </c>
      <c r="M243" s="7">
        <f t="shared" si="216"/>
        <v>0</v>
      </c>
      <c r="N243" s="14">
        <f t="shared" ref="N243:P243" si="217">N246</f>
        <v>0</v>
      </c>
      <c r="O243" s="14">
        <f t="shared" si="217"/>
        <v>0</v>
      </c>
      <c r="P243" s="14">
        <f t="shared" si="217"/>
        <v>0</v>
      </c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9" ht="84">
      <c r="A244" s="169"/>
      <c r="B244" s="166"/>
      <c r="C244" s="169"/>
      <c r="D244" s="169"/>
      <c r="E244" s="172"/>
      <c r="F244" s="32" t="s">
        <v>19</v>
      </c>
      <c r="G244" s="7">
        <f t="shared" si="213"/>
        <v>0</v>
      </c>
      <c r="H244" s="7">
        <f t="shared" ref="H244:M244" si="218">H247</f>
        <v>0</v>
      </c>
      <c r="I244" s="7">
        <f t="shared" si="218"/>
        <v>0</v>
      </c>
      <c r="J244" s="14">
        <f t="shared" si="218"/>
        <v>0</v>
      </c>
      <c r="K244" s="14">
        <f t="shared" si="218"/>
        <v>0</v>
      </c>
      <c r="L244" s="14">
        <f t="shared" si="218"/>
        <v>0</v>
      </c>
      <c r="M244" s="7">
        <f t="shared" si="218"/>
        <v>0</v>
      </c>
      <c r="N244" s="14">
        <f t="shared" ref="N244:P244" si="219">N247</f>
        <v>0</v>
      </c>
      <c r="O244" s="14">
        <f t="shared" si="219"/>
        <v>0</v>
      </c>
      <c r="P244" s="14">
        <f t="shared" si="219"/>
        <v>0</v>
      </c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9" ht="38.25" customHeight="1">
      <c r="A245" s="167"/>
      <c r="B245" s="164" t="s">
        <v>122</v>
      </c>
      <c r="C245" s="167">
        <v>2014</v>
      </c>
      <c r="D245" s="167">
        <v>2025</v>
      </c>
      <c r="E245" s="170" t="s">
        <v>16</v>
      </c>
      <c r="F245" s="32" t="s">
        <v>17</v>
      </c>
      <c r="G245" s="7">
        <f t="shared" si="213"/>
        <v>0</v>
      </c>
      <c r="H245" s="7">
        <f t="shared" ref="H245:M245" si="220">H248</f>
        <v>0</v>
      </c>
      <c r="I245" s="7">
        <f t="shared" si="220"/>
        <v>0</v>
      </c>
      <c r="J245" s="14">
        <f t="shared" si="220"/>
        <v>0</v>
      </c>
      <c r="K245" s="14">
        <f t="shared" si="220"/>
        <v>0</v>
      </c>
      <c r="L245" s="14">
        <f t="shared" si="220"/>
        <v>0</v>
      </c>
      <c r="M245" s="7">
        <f t="shared" si="220"/>
        <v>0</v>
      </c>
      <c r="N245" s="14">
        <f t="shared" ref="N245:P245" si="221">N248</f>
        <v>0</v>
      </c>
      <c r="O245" s="14">
        <f t="shared" si="221"/>
        <v>0</v>
      </c>
      <c r="P245" s="14">
        <f t="shared" si="221"/>
        <v>0</v>
      </c>
      <c r="Q245" s="3"/>
      <c r="R245" s="3"/>
      <c r="S245" s="73"/>
      <c r="T245" s="3"/>
      <c r="U245" s="3"/>
      <c r="V245" s="3"/>
      <c r="W245" s="13"/>
      <c r="X245" s="13"/>
      <c r="Y245" s="73"/>
      <c r="Z245" s="3"/>
      <c r="AA245" s="3"/>
      <c r="AB245" s="3"/>
    </row>
    <row r="246" spans="1:29" ht="144">
      <c r="A246" s="168"/>
      <c r="B246" s="165"/>
      <c r="C246" s="168"/>
      <c r="D246" s="168"/>
      <c r="E246" s="171"/>
      <c r="F246" s="32" t="s">
        <v>18</v>
      </c>
      <c r="G246" s="7">
        <f t="shared" si="213"/>
        <v>0</v>
      </c>
      <c r="H246" s="7">
        <f t="shared" ref="H246:K246" si="222">H249</f>
        <v>0</v>
      </c>
      <c r="I246" s="7">
        <f t="shared" si="222"/>
        <v>0</v>
      </c>
      <c r="J246" s="14">
        <f t="shared" si="222"/>
        <v>0</v>
      </c>
      <c r="K246" s="14">
        <f t="shared" si="222"/>
        <v>0</v>
      </c>
      <c r="L246" s="14"/>
      <c r="M246" s="7"/>
      <c r="N246" s="14"/>
      <c r="O246" s="14"/>
      <c r="P246" s="14"/>
      <c r="Q246" s="3"/>
      <c r="R246" s="3"/>
      <c r="S246" s="73"/>
      <c r="T246" s="3"/>
      <c r="U246" s="3"/>
      <c r="V246" s="3"/>
      <c r="W246" s="13"/>
      <c r="X246" s="13"/>
      <c r="Y246" s="73"/>
      <c r="Z246" s="3"/>
      <c r="AA246" s="3"/>
      <c r="AB246" s="3"/>
    </row>
    <row r="247" spans="1:29" ht="43.5" customHeight="1">
      <c r="A247" s="169"/>
      <c r="B247" s="166"/>
      <c r="C247" s="169"/>
      <c r="D247" s="169"/>
      <c r="E247" s="172"/>
      <c r="F247" s="32" t="s">
        <v>19</v>
      </c>
      <c r="G247" s="7">
        <f t="shared" si="213"/>
        <v>0</v>
      </c>
      <c r="H247" s="7">
        <f t="shared" ref="H247:M247" si="223">H250</f>
        <v>0</v>
      </c>
      <c r="I247" s="7">
        <f t="shared" si="223"/>
        <v>0</v>
      </c>
      <c r="J247" s="14">
        <f t="shared" si="223"/>
        <v>0</v>
      </c>
      <c r="K247" s="14">
        <f t="shared" si="223"/>
        <v>0</v>
      </c>
      <c r="L247" s="14">
        <f t="shared" si="223"/>
        <v>0</v>
      </c>
      <c r="M247" s="7">
        <f t="shared" si="223"/>
        <v>0</v>
      </c>
      <c r="N247" s="14">
        <f t="shared" ref="N247:P247" si="224">N250</f>
        <v>0</v>
      </c>
      <c r="O247" s="14">
        <f t="shared" si="224"/>
        <v>0</v>
      </c>
      <c r="P247" s="14">
        <f t="shared" si="224"/>
        <v>0</v>
      </c>
      <c r="Q247" s="3"/>
      <c r="R247" s="3"/>
      <c r="S247" s="73"/>
      <c r="T247" s="3"/>
      <c r="U247" s="3"/>
      <c r="V247" s="3"/>
      <c r="W247" s="13"/>
      <c r="X247" s="13"/>
      <c r="Y247" s="73"/>
      <c r="Z247" s="3"/>
      <c r="AA247" s="3"/>
      <c r="AB247" s="3"/>
    </row>
    <row r="248" spans="1:29" ht="38.25" customHeight="1">
      <c r="A248" s="167"/>
      <c r="B248" s="164" t="s">
        <v>59</v>
      </c>
      <c r="C248" s="167">
        <v>2014</v>
      </c>
      <c r="D248" s="167">
        <v>2025</v>
      </c>
      <c r="E248" s="170" t="s">
        <v>16</v>
      </c>
      <c r="F248" s="32" t="s">
        <v>17</v>
      </c>
      <c r="G248" s="7">
        <f>H248+I248+J248+K248+L248+M248</f>
        <v>0</v>
      </c>
      <c r="H248" s="7">
        <f>H249+H250</f>
        <v>0</v>
      </c>
      <c r="I248" s="7">
        <f t="shared" ref="I248:M248" si="225">I249+I250</f>
        <v>0</v>
      </c>
      <c r="J248" s="14">
        <f t="shared" si="225"/>
        <v>0</v>
      </c>
      <c r="K248" s="14">
        <f t="shared" si="225"/>
        <v>0</v>
      </c>
      <c r="L248" s="14">
        <f t="shared" si="225"/>
        <v>0</v>
      </c>
      <c r="M248" s="7">
        <f t="shared" si="225"/>
        <v>0</v>
      </c>
      <c r="N248" s="14">
        <f t="shared" ref="N248:P248" si="226">N249+N250</f>
        <v>0</v>
      </c>
      <c r="O248" s="14">
        <f t="shared" si="226"/>
        <v>0</v>
      </c>
      <c r="P248" s="14">
        <f t="shared" si="226"/>
        <v>0</v>
      </c>
      <c r="Q248" s="3"/>
      <c r="R248" s="3"/>
      <c r="S248" s="73"/>
      <c r="T248" s="3"/>
      <c r="U248" s="3"/>
      <c r="V248" s="3"/>
      <c r="W248" s="13"/>
      <c r="X248" s="13"/>
      <c r="Y248" s="73"/>
      <c r="Z248" s="3"/>
      <c r="AA248" s="3"/>
      <c r="AB248" s="3"/>
    </row>
    <row r="249" spans="1:29" ht="95.25" customHeight="1">
      <c r="A249" s="168"/>
      <c r="B249" s="165"/>
      <c r="C249" s="168"/>
      <c r="D249" s="168"/>
      <c r="E249" s="171"/>
      <c r="F249" s="32" t="s">
        <v>18</v>
      </c>
      <c r="G249" s="7">
        <f>H249+I249+J249+K249+L249+M249</f>
        <v>0</v>
      </c>
      <c r="H249" s="7"/>
      <c r="I249" s="7"/>
      <c r="J249" s="14"/>
      <c r="K249" s="14"/>
      <c r="L249" s="14"/>
      <c r="M249" s="7"/>
      <c r="N249" s="14"/>
      <c r="O249" s="14"/>
      <c r="P249" s="14"/>
      <c r="Q249" s="3"/>
      <c r="R249" s="3"/>
      <c r="S249" s="73"/>
      <c r="T249" s="3"/>
      <c r="U249" s="3"/>
      <c r="V249" s="3"/>
      <c r="W249" s="13"/>
      <c r="X249" s="13"/>
      <c r="Y249" s="73"/>
      <c r="Z249" s="3"/>
      <c r="AA249" s="3"/>
      <c r="AB249" s="3"/>
    </row>
    <row r="250" spans="1:29" ht="63.75" hidden="1" customHeight="1">
      <c r="A250" s="169"/>
      <c r="B250" s="166"/>
      <c r="C250" s="169"/>
      <c r="D250" s="169"/>
      <c r="E250" s="172"/>
      <c r="F250" s="32" t="s">
        <v>19</v>
      </c>
      <c r="G250" s="7">
        <f>H250+I250+J250+K250+L250+M250</f>
        <v>0</v>
      </c>
      <c r="H250" s="7"/>
      <c r="I250" s="7"/>
      <c r="J250" s="14"/>
      <c r="K250" s="14"/>
      <c r="L250" s="14"/>
      <c r="M250" s="7"/>
      <c r="N250" s="14"/>
      <c r="O250" s="14"/>
      <c r="P250" s="14"/>
      <c r="Q250" s="3"/>
      <c r="R250" s="3"/>
      <c r="S250" s="73"/>
      <c r="T250" s="3"/>
      <c r="U250" s="3"/>
      <c r="V250" s="3"/>
      <c r="W250" s="13"/>
      <c r="X250" s="13"/>
      <c r="Y250" s="73"/>
      <c r="Z250" s="3"/>
      <c r="AA250" s="3"/>
      <c r="AB250" s="3"/>
    </row>
    <row r="251" spans="1:29" s="16" customFormat="1" ht="38.25" customHeight="1">
      <c r="A251" s="126"/>
      <c r="B251" s="132" t="s">
        <v>60</v>
      </c>
      <c r="C251" s="126">
        <v>2014</v>
      </c>
      <c r="D251" s="126">
        <v>2025</v>
      </c>
      <c r="E251" s="184" t="s">
        <v>16</v>
      </c>
      <c r="F251" s="33" t="s">
        <v>17</v>
      </c>
      <c r="G251" s="14">
        <f>G242+G233</f>
        <v>517719.39999999997</v>
      </c>
      <c r="H251" s="14">
        <f t="shared" ref="H251:M251" si="227">H242+H233</f>
        <v>152780</v>
      </c>
      <c r="I251" s="14">
        <f t="shared" si="227"/>
        <v>104000.8</v>
      </c>
      <c r="J251" s="14">
        <f t="shared" si="227"/>
        <v>163963.79999999999</v>
      </c>
      <c r="K251" s="14">
        <f t="shared" si="227"/>
        <v>36790</v>
      </c>
      <c r="L251" s="14">
        <f t="shared" si="227"/>
        <v>60184.800000000003</v>
      </c>
      <c r="M251" s="14">
        <f t="shared" si="227"/>
        <v>0</v>
      </c>
      <c r="N251" s="14">
        <f t="shared" ref="N251:P251" si="228">N242+N233</f>
        <v>0</v>
      </c>
      <c r="O251" s="14">
        <f t="shared" si="228"/>
        <v>0</v>
      </c>
      <c r="P251" s="14">
        <f t="shared" si="228"/>
        <v>0</v>
      </c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9" s="16" customFormat="1" ht="144">
      <c r="A252" s="127"/>
      <c r="B252" s="133"/>
      <c r="C252" s="127"/>
      <c r="D252" s="127"/>
      <c r="E252" s="185"/>
      <c r="F252" s="33" t="s">
        <v>18</v>
      </c>
      <c r="G252" s="14">
        <f>G243+G234</f>
        <v>517719.39999999997</v>
      </c>
      <c r="H252" s="14">
        <f t="shared" ref="H252:M252" si="229">H243+H234</f>
        <v>152780</v>
      </c>
      <c r="I252" s="14">
        <f t="shared" si="229"/>
        <v>104000.8</v>
      </c>
      <c r="J252" s="14">
        <f t="shared" si="229"/>
        <v>163963.79999999999</v>
      </c>
      <c r="K252" s="14">
        <f t="shared" si="229"/>
        <v>36790</v>
      </c>
      <c r="L252" s="14">
        <f t="shared" si="229"/>
        <v>60184.800000000003</v>
      </c>
      <c r="M252" s="14">
        <f t="shared" si="229"/>
        <v>0</v>
      </c>
      <c r="N252" s="14">
        <f t="shared" ref="N252:P252" si="230">N243+N234</f>
        <v>0</v>
      </c>
      <c r="O252" s="14">
        <f t="shared" si="230"/>
        <v>0</v>
      </c>
      <c r="P252" s="14">
        <f t="shared" si="230"/>
        <v>0</v>
      </c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9" s="16" customFormat="1" ht="84">
      <c r="A253" s="128"/>
      <c r="B253" s="134"/>
      <c r="C253" s="128"/>
      <c r="D253" s="128"/>
      <c r="E253" s="186"/>
      <c r="F253" s="33" t="s">
        <v>19</v>
      </c>
      <c r="G253" s="14">
        <f>G244+G235</f>
        <v>0</v>
      </c>
      <c r="H253" s="14">
        <f t="shared" ref="H253:M253" si="231">H244+H235</f>
        <v>0</v>
      </c>
      <c r="I253" s="14">
        <f t="shared" si="231"/>
        <v>0</v>
      </c>
      <c r="J253" s="14">
        <f t="shared" si="231"/>
        <v>0</v>
      </c>
      <c r="K253" s="14">
        <f t="shared" si="231"/>
        <v>0</v>
      </c>
      <c r="L253" s="14">
        <f t="shared" si="231"/>
        <v>0</v>
      </c>
      <c r="M253" s="14">
        <f t="shared" si="231"/>
        <v>0</v>
      </c>
      <c r="N253" s="14">
        <f t="shared" ref="N253:P253" si="232">N244+N235</f>
        <v>0</v>
      </c>
      <c r="O253" s="14">
        <f t="shared" si="232"/>
        <v>0</v>
      </c>
      <c r="P253" s="14">
        <f t="shared" si="232"/>
        <v>0</v>
      </c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9" s="16" customFormat="1" ht="47.25" customHeight="1">
      <c r="A254" s="176" t="s">
        <v>76</v>
      </c>
      <c r="B254" s="177"/>
      <c r="C254" s="43"/>
      <c r="D254" s="43"/>
      <c r="E254" s="44"/>
      <c r="F254" s="45" t="s">
        <v>71</v>
      </c>
      <c r="G254" s="22" t="s">
        <v>71</v>
      </c>
      <c r="H254" s="22" t="s">
        <v>71</v>
      </c>
      <c r="I254" s="22" t="s">
        <v>71</v>
      </c>
      <c r="J254" s="22" t="s">
        <v>71</v>
      </c>
      <c r="K254" s="22" t="s">
        <v>71</v>
      </c>
      <c r="L254" s="22" t="s">
        <v>71</v>
      </c>
      <c r="M254" s="22" t="s">
        <v>71</v>
      </c>
      <c r="N254" s="22" t="s">
        <v>71</v>
      </c>
      <c r="O254" s="22" t="s">
        <v>71</v>
      </c>
      <c r="P254" s="22" t="s">
        <v>71</v>
      </c>
      <c r="Q254" s="22" t="s">
        <v>71</v>
      </c>
      <c r="R254" s="22" t="s">
        <v>71</v>
      </c>
      <c r="S254" s="95" t="s">
        <v>71</v>
      </c>
      <c r="T254" s="22" t="s">
        <v>71</v>
      </c>
      <c r="U254" s="22" t="s">
        <v>71</v>
      </c>
      <c r="V254" s="22" t="s">
        <v>71</v>
      </c>
      <c r="W254" s="22" t="s">
        <v>71</v>
      </c>
      <c r="X254" s="22" t="s">
        <v>71</v>
      </c>
      <c r="Y254" s="95" t="s">
        <v>71</v>
      </c>
      <c r="Z254" s="22"/>
      <c r="AA254" s="22"/>
      <c r="AB254" s="22"/>
    </row>
    <row r="255" spans="1:29" s="16" customFormat="1" ht="131.25" customHeight="1">
      <c r="A255" s="182" t="s">
        <v>123</v>
      </c>
      <c r="B255" s="183"/>
      <c r="C255" s="46"/>
      <c r="D255" s="46"/>
      <c r="E255" s="47"/>
      <c r="F255" s="4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95"/>
      <c r="T255" s="22"/>
      <c r="U255" s="22"/>
      <c r="V255" s="22"/>
      <c r="W255" s="22"/>
      <c r="X255" s="22"/>
      <c r="Y255" s="95"/>
      <c r="Z255" s="22"/>
      <c r="AA255" s="22"/>
      <c r="AB255" s="22"/>
    </row>
    <row r="256" spans="1:29" s="16" customFormat="1" ht="52.5" customHeight="1">
      <c r="A256" s="48"/>
      <c r="B256" s="178" t="s">
        <v>124</v>
      </c>
      <c r="C256" s="49"/>
      <c r="D256" s="49"/>
      <c r="E256" s="179" t="s">
        <v>16</v>
      </c>
      <c r="F256" s="32" t="s">
        <v>17</v>
      </c>
      <c r="G256" s="14">
        <f>K256+L256+M256+N256+O256+P256</f>
        <v>2719562.33</v>
      </c>
      <c r="H256" s="14"/>
      <c r="I256" s="14"/>
      <c r="J256" s="14"/>
      <c r="K256" s="14">
        <f>K257+K258</f>
        <v>2719562.33</v>
      </c>
      <c r="L256" s="14"/>
      <c r="M256" s="14"/>
      <c r="N256" s="14"/>
      <c r="O256" s="14"/>
      <c r="P256" s="14"/>
      <c r="Q256" s="13"/>
      <c r="R256" s="13"/>
      <c r="S256" s="77"/>
      <c r="T256" s="13"/>
      <c r="U256" s="13"/>
      <c r="V256" s="13"/>
      <c r="W256" s="13"/>
      <c r="X256" s="13"/>
      <c r="Y256" s="77"/>
      <c r="Z256" s="13"/>
      <c r="AA256" s="13"/>
      <c r="AB256" s="13"/>
    </row>
    <row r="257" spans="1:28" s="16" customFormat="1" ht="144">
      <c r="A257" s="48"/>
      <c r="B257" s="144"/>
      <c r="C257" s="50">
        <v>2017</v>
      </c>
      <c r="D257" s="50">
        <v>2025</v>
      </c>
      <c r="E257" s="180"/>
      <c r="F257" s="32" t="s">
        <v>18</v>
      </c>
      <c r="G257" s="14">
        <f t="shared" ref="G257:G258" si="233">K257+L257+M257+N257+O257+P257</f>
        <v>110000</v>
      </c>
      <c r="H257" s="14"/>
      <c r="I257" s="14"/>
      <c r="J257" s="14"/>
      <c r="K257" s="14">
        <f>K263+K266</f>
        <v>110000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66" customHeight="1">
      <c r="A258" s="51"/>
      <c r="B258" s="145"/>
      <c r="C258" s="52"/>
      <c r="D258" s="52"/>
      <c r="E258" s="181"/>
      <c r="F258" s="32" t="s">
        <v>19</v>
      </c>
      <c r="G258" s="14">
        <f t="shared" si="233"/>
        <v>2609562.33</v>
      </c>
      <c r="H258" s="14"/>
      <c r="I258" s="14"/>
      <c r="J258" s="14"/>
      <c r="K258" s="14">
        <f>K264+K267</f>
        <v>2609562.33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38.25" customHeight="1">
      <c r="A259" s="48"/>
      <c r="B259" s="143" t="s">
        <v>125</v>
      </c>
      <c r="C259" s="49"/>
      <c r="D259" s="53"/>
      <c r="E259" s="179" t="s">
        <v>16</v>
      </c>
      <c r="F259" s="32" t="s">
        <v>17</v>
      </c>
      <c r="G259" s="14">
        <f>K259+L259+M259+N259+O259+P259</f>
        <v>2719562.33</v>
      </c>
      <c r="H259" s="14"/>
      <c r="I259" s="14"/>
      <c r="J259" s="14"/>
      <c r="K259" s="14">
        <f>K260+K261</f>
        <v>2719562.33</v>
      </c>
      <c r="L259" s="14"/>
      <c r="M259" s="14"/>
      <c r="N259" s="14"/>
      <c r="O259" s="14"/>
      <c r="P259" s="14"/>
      <c r="Q259" s="13"/>
      <c r="R259" s="13"/>
      <c r="S259" s="77"/>
      <c r="T259" s="13"/>
      <c r="U259" s="13"/>
      <c r="V259" s="13"/>
      <c r="W259" s="13"/>
      <c r="X259" s="13"/>
      <c r="Y259" s="77"/>
      <c r="Z259" s="13"/>
      <c r="AA259" s="13"/>
      <c r="AB259" s="13"/>
    </row>
    <row r="260" spans="1:28" s="16" customFormat="1" ht="144">
      <c r="A260" s="48"/>
      <c r="B260" s="146"/>
      <c r="C260" s="50">
        <v>2017</v>
      </c>
      <c r="D260" s="50">
        <v>2025</v>
      </c>
      <c r="E260" s="180"/>
      <c r="F260" s="32" t="s">
        <v>18</v>
      </c>
      <c r="G260" s="14">
        <f t="shared" ref="G260:G261" si="234">K260+L260+M260+N260+O260+P260</f>
        <v>110000</v>
      </c>
      <c r="H260" s="14"/>
      <c r="I260" s="14"/>
      <c r="J260" s="14"/>
      <c r="K260" s="14">
        <f>K263+K266</f>
        <v>110000</v>
      </c>
      <c r="L260" s="14"/>
      <c r="M260" s="14"/>
      <c r="N260" s="14"/>
      <c r="O260" s="14"/>
      <c r="P260" s="14"/>
      <c r="Q260" s="76"/>
      <c r="R260" s="76"/>
      <c r="S260" s="78"/>
      <c r="T260" s="78"/>
      <c r="U260" s="78"/>
      <c r="V260" s="78"/>
      <c r="W260" s="76"/>
      <c r="X260" s="78"/>
      <c r="Y260" s="78"/>
      <c r="Z260" s="78"/>
      <c r="AA260" s="78"/>
      <c r="AB260" s="78"/>
    </row>
    <row r="261" spans="1:28" s="16" customFormat="1" ht="79.5" customHeight="1">
      <c r="A261" s="48"/>
      <c r="B261" s="147"/>
      <c r="C261" s="52"/>
      <c r="D261" s="54"/>
      <c r="E261" s="181"/>
      <c r="F261" s="32" t="s">
        <v>19</v>
      </c>
      <c r="G261" s="14">
        <f t="shared" si="234"/>
        <v>2609562.33</v>
      </c>
      <c r="H261" s="14"/>
      <c r="I261" s="14"/>
      <c r="J261" s="14"/>
      <c r="K261" s="14">
        <f>K264+K267</f>
        <v>2609562.33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111.75" customHeight="1">
      <c r="A262" s="55"/>
      <c r="B262" s="56" t="s">
        <v>72</v>
      </c>
      <c r="C262" s="49"/>
      <c r="D262" s="49"/>
      <c r="E262" s="53"/>
      <c r="F262" s="32" t="s">
        <v>17</v>
      </c>
      <c r="G262" s="14">
        <f>K262+L262+M262+N262+O262+P262</f>
        <v>2714911.9</v>
      </c>
      <c r="H262" s="14"/>
      <c r="I262" s="14"/>
      <c r="J262" s="14"/>
      <c r="K262" s="14">
        <f>K263+K264</f>
        <v>2714911.9</v>
      </c>
      <c r="L262" s="14"/>
      <c r="M262" s="14"/>
      <c r="N262" s="14"/>
      <c r="O262" s="14"/>
      <c r="P262" s="14"/>
      <c r="Q262" s="76" t="s">
        <v>151</v>
      </c>
      <c r="R262" s="76" t="s">
        <v>152</v>
      </c>
      <c r="S262" s="77"/>
      <c r="T262" s="13"/>
      <c r="U262" s="13"/>
      <c r="V262" s="13"/>
      <c r="W262" s="76" t="s">
        <v>160</v>
      </c>
      <c r="X262" s="13"/>
      <c r="Y262" s="77"/>
      <c r="Z262" s="13"/>
      <c r="AA262" s="13"/>
      <c r="AB262" s="13"/>
    </row>
    <row r="263" spans="1:28" s="16" customFormat="1" ht="102" customHeight="1">
      <c r="A263" s="48"/>
      <c r="B263" s="57"/>
      <c r="C263" s="50"/>
      <c r="D263" s="50"/>
      <c r="E263" s="58" t="s">
        <v>16</v>
      </c>
      <c r="F263" s="32" t="s">
        <v>18</v>
      </c>
      <c r="G263" s="14">
        <f t="shared" ref="G263:G264" si="235">K263+L263+M263+N263+O263+P263</f>
        <v>109500</v>
      </c>
      <c r="H263" s="14"/>
      <c r="I263" s="14"/>
      <c r="J263" s="14"/>
      <c r="K263" s="14">
        <v>109500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4.25" customHeight="1">
      <c r="A264" s="48"/>
      <c r="B264" s="57"/>
      <c r="C264" s="52">
        <v>2017</v>
      </c>
      <c r="D264" s="52">
        <v>2025</v>
      </c>
      <c r="E264" s="54"/>
      <c r="F264" s="32" t="s">
        <v>19</v>
      </c>
      <c r="G264" s="14">
        <f t="shared" si="235"/>
        <v>2605411.9</v>
      </c>
      <c r="H264" s="14"/>
      <c r="I264" s="14"/>
      <c r="J264" s="14"/>
      <c r="K264" s="14">
        <v>2605411.9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81.75" customHeight="1">
      <c r="A265" s="59"/>
      <c r="B265" s="143" t="s">
        <v>73</v>
      </c>
      <c r="C265" s="126">
        <v>2017</v>
      </c>
      <c r="D265" s="126">
        <v>2025</v>
      </c>
      <c r="E265" s="129" t="s">
        <v>16</v>
      </c>
      <c r="F265" s="32" t="s">
        <v>17</v>
      </c>
      <c r="G265" s="14">
        <f>K265+L265+M265+N265+O265+P265</f>
        <v>4650.43</v>
      </c>
      <c r="H265" s="14"/>
      <c r="I265" s="14"/>
      <c r="J265" s="14"/>
      <c r="K265" s="14">
        <f>K266+K267</f>
        <v>4650.43</v>
      </c>
      <c r="L265" s="14"/>
      <c r="M265" s="14"/>
      <c r="N265" s="14"/>
      <c r="O265" s="14"/>
      <c r="P265" s="14"/>
      <c r="Q265" s="74" t="s">
        <v>153</v>
      </c>
      <c r="R265" s="13" t="s">
        <v>129</v>
      </c>
      <c r="S265" s="77"/>
      <c r="T265" s="13"/>
      <c r="U265" s="13"/>
      <c r="V265" s="13"/>
      <c r="W265" s="13">
        <v>20</v>
      </c>
      <c r="X265" s="13"/>
      <c r="Y265" s="77"/>
      <c r="Z265" s="13"/>
      <c r="AA265" s="13"/>
      <c r="AB265" s="13"/>
    </row>
    <row r="266" spans="1:28" s="16" customFormat="1" ht="108.75" customHeight="1">
      <c r="A266" s="39"/>
      <c r="B266" s="146"/>
      <c r="C266" s="127"/>
      <c r="D266" s="127"/>
      <c r="E266" s="130"/>
      <c r="F266" s="32" t="s">
        <v>18</v>
      </c>
      <c r="G266" s="14">
        <f t="shared" ref="G266:G267" si="236">K266+L266+M266+N266+O266+P266</f>
        <v>500</v>
      </c>
      <c r="H266" s="14"/>
      <c r="I266" s="14"/>
      <c r="J266" s="14"/>
      <c r="K266" s="14">
        <v>500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81" customHeight="1">
      <c r="A267" s="60"/>
      <c r="B267" s="147"/>
      <c r="C267" s="128"/>
      <c r="D267" s="128"/>
      <c r="E267" s="131"/>
      <c r="F267" s="32" t="s">
        <v>19</v>
      </c>
      <c r="G267" s="14">
        <f t="shared" si="236"/>
        <v>4150.43</v>
      </c>
      <c r="H267" s="14"/>
      <c r="I267" s="14"/>
      <c r="J267" s="14"/>
      <c r="K267" s="14">
        <v>4150.43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50.25" customHeight="1">
      <c r="A268" s="126"/>
      <c r="B268" s="178" t="s">
        <v>74</v>
      </c>
      <c r="C268" s="126">
        <v>2017</v>
      </c>
      <c r="D268" s="126">
        <v>2025</v>
      </c>
      <c r="E268" s="129" t="s">
        <v>16</v>
      </c>
      <c r="F268" s="32" t="s">
        <v>17</v>
      </c>
      <c r="G268" s="14">
        <f>K268+L268+M268+N268+O268+P268</f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13"/>
      <c r="R268" s="13"/>
      <c r="S268" s="77"/>
      <c r="T268" s="13"/>
      <c r="U268" s="13"/>
      <c r="V268" s="13"/>
      <c r="W268" s="13"/>
      <c r="X268" s="13"/>
      <c r="Y268" s="77"/>
      <c r="Z268" s="13"/>
      <c r="AA268" s="13"/>
      <c r="AB268" s="13"/>
    </row>
    <row r="269" spans="1:28" s="16" customFormat="1" ht="116.25" customHeight="1">
      <c r="A269" s="127"/>
      <c r="B269" s="144"/>
      <c r="C269" s="127"/>
      <c r="D269" s="127"/>
      <c r="E269" s="130"/>
      <c r="F269" s="32" t="s">
        <v>18</v>
      </c>
      <c r="G269" s="14">
        <f t="shared" ref="G269:G270" si="237">K269+L269+M269+N269+O269+P269</f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1.25" customHeight="1">
      <c r="A270" s="128"/>
      <c r="B270" s="145"/>
      <c r="C270" s="128"/>
      <c r="D270" s="128"/>
      <c r="E270" s="131"/>
      <c r="F270" s="32" t="s">
        <v>19</v>
      </c>
      <c r="G270" s="14">
        <f t="shared" si="237"/>
        <v>1304781.25</v>
      </c>
      <c r="H270" s="14"/>
      <c r="I270" s="14"/>
      <c r="J270" s="14"/>
      <c r="K270" s="14">
        <f>K273</f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24.75" customHeight="1">
      <c r="A271" s="126"/>
      <c r="B271" s="143" t="s">
        <v>126</v>
      </c>
      <c r="C271" s="126"/>
      <c r="D271" s="126"/>
      <c r="E271" s="129" t="s">
        <v>16</v>
      </c>
      <c r="F271" s="32" t="s">
        <v>17</v>
      </c>
      <c r="G271" s="14">
        <f>K271+L271+M271+N271+O271+P271</f>
        <v>1359781.25</v>
      </c>
      <c r="H271" s="14"/>
      <c r="I271" s="14"/>
      <c r="J271" s="14"/>
      <c r="K271" s="14">
        <f>K272+K273</f>
        <v>1359781.25</v>
      </c>
      <c r="L271" s="14"/>
      <c r="M271" s="14"/>
      <c r="N271" s="14"/>
      <c r="O271" s="14"/>
      <c r="P271" s="14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03.5" customHeight="1">
      <c r="A272" s="127"/>
      <c r="B272" s="146"/>
      <c r="C272" s="127"/>
      <c r="D272" s="127"/>
      <c r="E272" s="130"/>
      <c r="F272" s="32" t="s">
        <v>18</v>
      </c>
      <c r="G272" s="14">
        <f t="shared" ref="G272:G276" si="238">K272+L272+M272+N272+O272+P272</f>
        <v>55000</v>
      </c>
      <c r="H272" s="14"/>
      <c r="I272" s="14"/>
      <c r="J272" s="14"/>
      <c r="K272" s="14">
        <v>55000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9.5" customHeight="1">
      <c r="A273" s="128"/>
      <c r="B273" s="147"/>
      <c r="C273" s="128"/>
      <c r="D273" s="128"/>
      <c r="E273" s="131"/>
      <c r="F273" s="32" t="s">
        <v>19</v>
      </c>
      <c r="G273" s="14">
        <f t="shared" si="238"/>
        <v>1304781.25</v>
      </c>
      <c r="H273" s="14"/>
      <c r="I273" s="14"/>
      <c r="J273" s="14"/>
      <c r="K273" s="14">
        <v>1304781.25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69.75" customHeight="1">
      <c r="A274" s="126"/>
      <c r="B274" s="143" t="s">
        <v>75</v>
      </c>
      <c r="C274" s="126">
        <v>2017</v>
      </c>
      <c r="D274" s="126">
        <v>2025</v>
      </c>
      <c r="E274" s="129" t="s">
        <v>16</v>
      </c>
      <c r="F274" s="32" t="s">
        <v>17</v>
      </c>
      <c r="G274" s="14">
        <f t="shared" si="238"/>
        <v>1359781.25</v>
      </c>
      <c r="H274" s="14"/>
      <c r="I274" s="14"/>
      <c r="J274" s="14"/>
      <c r="K274" s="14">
        <f>K275+K276</f>
        <v>1359781.25</v>
      </c>
      <c r="L274" s="14"/>
      <c r="M274" s="14"/>
      <c r="N274" s="14"/>
      <c r="O274" s="14"/>
      <c r="P274" s="14"/>
      <c r="Q274" s="76" t="s">
        <v>154</v>
      </c>
      <c r="R274" s="77" t="s">
        <v>136</v>
      </c>
      <c r="S274" s="77"/>
      <c r="T274" s="77"/>
      <c r="U274" s="77"/>
      <c r="V274" s="77"/>
      <c r="W274" s="77">
        <v>1500</v>
      </c>
      <c r="X274" s="77"/>
      <c r="Y274" s="77"/>
      <c r="Z274" s="77"/>
      <c r="AA274" s="77"/>
      <c r="AB274" s="77"/>
    </row>
    <row r="275" spans="1:28" s="16" customFormat="1" ht="111.75" customHeight="1">
      <c r="A275" s="127"/>
      <c r="B275" s="146"/>
      <c r="C275" s="127"/>
      <c r="D275" s="127"/>
      <c r="E275" s="130"/>
      <c r="F275" s="32" t="s">
        <v>18</v>
      </c>
      <c r="G275" s="14">
        <f t="shared" si="238"/>
        <v>55000</v>
      </c>
      <c r="H275" s="14"/>
      <c r="I275" s="14"/>
      <c r="J275" s="14"/>
      <c r="K275" s="14">
        <v>55000</v>
      </c>
      <c r="L275" s="14"/>
      <c r="M275" s="14"/>
      <c r="N275" s="14"/>
      <c r="O275" s="14"/>
      <c r="P275" s="14"/>
      <c r="Q275" s="13"/>
      <c r="R275" s="13"/>
      <c r="S275" s="77"/>
      <c r="T275" s="13"/>
      <c r="U275" s="13"/>
      <c r="V275" s="13"/>
      <c r="W275" s="13"/>
      <c r="X275" s="13"/>
      <c r="Y275" s="77"/>
      <c r="Z275" s="13"/>
      <c r="AA275" s="13"/>
      <c r="AB275" s="13"/>
    </row>
    <row r="276" spans="1:28" s="16" customFormat="1" ht="72" customHeight="1">
      <c r="A276" s="128"/>
      <c r="B276" s="147"/>
      <c r="C276" s="128"/>
      <c r="D276" s="128"/>
      <c r="E276" s="131"/>
      <c r="F276" s="32" t="s">
        <v>19</v>
      </c>
      <c r="G276" s="14">
        <f t="shared" si="238"/>
        <v>1304781.25</v>
      </c>
      <c r="H276" s="14"/>
      <c r="I276" s="14"/>
      <c r="J276" s="14"/>
      <c r="K276" s="14">
        <v>1304781.25</v>
      </c>
      <c r="L276" s="14"/>
      <c r="M276" s="14"/>
      <c r="N276" s="14"/>
      <c r="O276" s="14"/>
      <c r="P276" s="14"/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48.75" customHeight="1">
      <c r="A277" s="126"/>
      <c r="B277" s="132" t="s">
        <v>172</v>
      </c>
      <c r="C277" s="126">
        <v>2017</v>
      </c>
      <c r="D277" s="126">
        <v>2025</v>
      </c>
      <c r="E277" s="129" t="s">
        <v>16</v>
      </c>
      <c r="F277" s="32" t="s">
        <v>17</v>
      </c>
      <c r="G277" s="14">
        <f>K277+L277+M277+N277+O277+P277</f>
        <v>4079343.58</v>
      </c>
      <c r="H277" s="14"/>
      <c r="I277" s="14"/>
      <c r="J277" s="14"/>
      <c r="K277" s="14">
        <f>K256+K268</f>
        <v>4079343.58</v>
      </c>
      <c r="L277" s="26"/>
      <c r="M277" s="26"/>
      <c r="N277" s="26"/>
      <c r="O277" s="26"/>
      <c r="P277" s="26"/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113.25" customHeight="1">
      <c r="A278" s="127"/>
      <c r="B278" s="133"/>
      <c r="C278" s="127"/>
      <c r="D278" s="127"/>
      <c r="E278" s="130"/>
      <c r="F278" s="32" t="s">
        <v>18</v>
      </c>
      <c r="G278" s="14">
        <f>K278+L278+M278+N278+O278+P278</f>
        <v>165000</v>
      </c>
      <c r="H278" s="14"/>
      <c r="I278" s="14"/>
      <c r="J278" s="14"/>
      <c r="K278" s="14">
        <v>165000</v>
      </c>
      <c r="L278" s="14"/>
      <c r="M278" s="14"/>
      <c r="N278" s="14"/>
      <c r="O278" s="14"/>
      <c r="P278" s="14"/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75" customHeight="1">
      <c r="A279" s="128"/>
      <c r="B279" s="134"/>
      <c r="C279" s="128"/>
      <c r="D279" s="128"/>
      <c r="E279" s="131"/>
      <c r="F279" s="32" t="s">
        <v>19</v>
      </c>
      <c r="G279" s="14">
        <f>K279+L279+M279+N279+O279+P279</f>
        <v>3914343.58</v>
      </c>
      <c r="H279" s="14"/>
      <c r="I279" s="14"/>
      <c r="J279" s="14"/>
      <c r="K279" s="14">
        <f>K258+K270</f>
        <v>3914343.58</v>
      </c>
      <c r="L279" s="14"/>
      <c r="M279" s="14"/>
      <c r="N279" s="14"/>
      <c r="O279" s="14"/>
      <c r="P279" s="14"/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93.75" customHeight="1">
      <c r="A280" s="148" t="s">
        <v>85</v>
      </c>
      <c r="B280" s="149"/>
      <c r="C280" s="61" t="s">
        <v>71</v>
      </c>
      <c r="D280" s="62" t="s">
        <v>71</v>
      </c>
      <c r="E280" s="45" t="s">
        <v>71</v>
      </c>
      <c r="F280" s="63" t="s">
        <v>71</v>
      </c>
      <c r="G280" s="23" t="s">
        <v>71</v>
      </c>
      <c r="H280" s="23" t="s">
        <v>71</v>
      </c>
      <c r="I280" s="23" t="s">
        <v>71</v>
      </c>
      <c r="J280" s="23" t="s">
        <v>71</v>
      </c>
      <c r="K280" s="85" t="s">
        <v>79</v>
      </c>
      <c r="L280" s="23" t="s">
        <v>71</v>
      </c>
      <c r="M280" s="23" t="s">
        <v>71</v>
      </c>
      <c r="N280" s="23" t="s">
        <v>71</v>
      </c>
      <c r="O280" s="23" t="s">
        <v>71</v>
      </c>
      <c r="P280" s="23" t="s">
        <v>71</v>
      </c>
      <c r="Q280" s="12" t="s">
        <v>71</v>
      </c>
      <c r="R280" s="12" t="s">
        <v>71</v>
      </c>
      <c r="S280" s="96" t="s">
        <v>71</v>
      </c>
      <c r="T280" s="12" t="s">
        <v>71</v>
      </c>
      <c r="U280" s="12" t="s">
        <v>71</v>
      </c>
      <c r="V280" s="12" t="s">
        <v>71</v>
      </c>
      <c r="W280" s="12" t="s">
        <v>71</v>
      </c>
      <c r="X280" s="12" t="s">
        <v>71</v>
      </c>
      <c r="Y280" s="96" t="s">
        <v>71</v>
      </c>
      <c r="Z280" s="12"/>
      <c r="AA280" s="12"/>
      <c r="AB280" s="12"/>
    </row>
    <row r="281" spans="1:28" s="16" customFormat="1" ht="84.75" customHeight="1">
      <c r="A281" s="227" t="s">
        <v>127</v>
      </c>
      <c r="B281" s="228"/>
      <c r="C281" s="61">
        <v>2017</v>
      </c>
      <c r="D281" s="62">
        <v>2025</v>
      </c>
      <c r="E281" s="45" t="s">
        <v>71</v>
      </c>
      <c r="F281" s="45" t="s">
        <v>71</v>
      </c>
      <c r="G281" s="22" t="s">
        <v>71</v>
      </c>
      <c r="H281" s="22" t="s">
        <v>71</v>
      </c>
      <c r="I281" s="22" t="s">
        <v>71</v>
      </c>
      <c r="J281" s="22" t="s">
        <v>71</v>
      </c>
      <c r="K281" s="22" t="s">
        <v>71</v>
      </c>
      <c r="L281" s="22" t="s">
        <v>71</v>
      </c>
      <c r="M281" s="22" t="s">
        <v>71</v>
      </c>
      <c r="N281" s="22" t="s">
        <v>71</v>
      </c>
      <c r="O281" s="22" t="s">
        <v>71</v>
      </c>
      <c r="P281" s="22" t="s">
        <v>71</v>
      </c>
      <c r="Q281" s="22" t="s">
        <v>71</v>
      </c>
      <c r="R281" s="22" t="s">
        <v>71</v>
      </c>
      <c r="S281" s="95" t="s">
        <v>71</v>
      </c>
      <c r="T281" s="22" t="s">
        <v>71</v>
      </c>
      <c r="U281" s="22" t="s">
        <v>71</v>
      </c>
      <c r="V281" s="22" t="s">
        <v>71</v>
      </c>
      <c r="W281" s="22" t="s">
        <v>71</v>
      </c>
      <c r="X281" s="22" t="s">
        <v>71</v>
      </c>
      <c r="Y281" s="95" t="s">
        <v>71</v>
      </c>
      <c r="Z281" s="22"/>
      <c r="AA281" s="22"/>
      <c r="AB281" s="22"/>
    </row>
    <row r="282" spans="1:28" s="16" customFormat="1" ht="75" customHeight="1">
      <c r="A282" s="39"/>
      <c r="B282" s="178" t="s">
        <v>77</v>
      </c>
      <c r="C282" s="59"/>
      <c r="D282" s="64"/>
      <c r="E282" s="129" t="s">
        <v>16</v>
      </c>
      <c r="F282" s="32" t="s">
        <v>17</v>
      </c>
      <c r="G282" s="14">
        <f>K282+L282+M282+N282+O282+P282</f>
        <v>36752432.169999994</v>
      </c>
      <c r="H282" s="14"/>
      <c r="I282" s="14"/>
      <c r="J282" s="14"/>
      <c r="K282" s="14">
        <f>K285</f>
        <v>11743525.529999999</v>
      </c>
      <c r="L282" s="14">
        <f t="shared" ref="L282:M282" si="239">L285</f>
        <v>13150440.51</v>
      </c>
      <c r="M282" s="14">
        <f t="shared" si="239"/>
        <v>4434078.9700000007</v>
      </c>
      <c r="N282" s="14">
        <f t="shared" ref="N282:P282" si="240">N285</f>
        <v>2474795.7199999997</v>
      </c>
      <c r="O282" s="14">
        <f t="shared" si="240"/>
        <v>2474795.7199999997</v>
      </c>
      <c r="P282" s="14">
        <f t="shared" si="240"/>
        <v>2474795.7199999997</v>
      </c>
      <c r="Q282" s="13"/>
      <c r="R282" s="13"/>
      <c r="S282" s="77"/>
      <c r="T282" s="13"/>
      <c r="U282" s="13"/>
      <c r="V282" s="13"/>
      <c r="W282" s="13"/>
      <c r="X282" s="13"/>
      <c r="Y282" s="77"/>
      <c r="Z282" s="13"/>
      <c r="AA282" s="13"/>
      <c r="AB282" s="13"/>
    </row>
    <row r="283" spans="1:28" s="16" customFormat="1" ht="102" customHeight="1">
      <c r="A283" s="39"/>
      <c r="B283" s="144"/>
      <c r="C283" s="39">
        <v>2017</v>
      </c>
      <c r="D283" s="65">
        <v>2025</v>
      </c>
      <c r="E283" s="130"/>
      <c r="F283" s="32" t="s">
        <v>18</v>
      </c>
      <c r="G283" s="14">
        <f t="shared" ref="G283:G284" si="241">K283+L283+M283+N283+O283+P283</f>
        <v>16628920.609999996</v>
      </c>
      <c r="H283" s="14"/>
      <c r="I283" s="14"/>
      <c r="J283" s="14"/>
      <c r="K283" s="14">
        <f>K286</f>
        <v>1822343.1199999999</v>
      </c>
      <c r="L283" s="14">
        <f t="shared" ref="L283:M283" si="242">L286</f>
        <v>3198111.36</v>
      </c>
      <c r="M283" s="14">
        <f t="shared" si="242"/>
        <v>4184078.97</v>
      </c>
      <c r="N283" s="14">
        <f t="shared" ref="N283:P283" si="243">N286</f>
        <v>2474795.7199999997</v>
      </c>
      <c r="O283" s="14">
        <f t="shared" si="243"/>
        <v>2474795.7199999997</v>
      </c>
      <c r="P283" s="14">
        <f t="shared" si="243"/>
        <v>2474795.7199999997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4.5" customHeight="1">
      <c r="A284" s="60"/>
      <c r="B284" s="145"/>
      <c r="C284" s="60"/>
      <c r="D284" s="51"/>
      <c r="E284" s="131"/>
      <c r="F284" s="32" t="s">
        <v>19</v>
      </c>
      <c r="G284" s="14">
        <f t="shared" si="241"/>
        <v>20123511.560000002</v>
      </c>
      <c r="H284" s="14"/>
      <c r="I284" s="14"/>
      <c r="J284" s="14"/>
      <c r="K284" s="14">
        <f>K287</f>
        <v>9921182.4100000001</v>
      </c>
      <c r="L284" s="14">
        <f t="shared" ref="L284:M284" si="244">L287</f>
        <v>9952329.1500000004</v>
      </c>
      <c r="M284" s="14">
        <f t="shared" si="244"/>
        <v>250000</v>
      </c>
      <c r="N284" s="14">
        <f t="shared" ref="N284:P284" si="245">N287</f>
        <v>0</v>
      </c>
      <c r="O284" s="14">
        <f t="shared" si="245"/>
        <v>0</v>
      </c>
      <c r="P284" s="14">
        <f t="shared" si="245"/>
        <v>0</v>
      </c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42.75" customHeight="1">
      <c r="A285" s="48"/>
      <c r="B285" s="178" t="s">
        <v>78</v>
      </c>
      <c r="C285" s="59"/>
      <c r="D285" s="64"/>
      <c r="E285" s="129" t="s">
        <v>16</v>
      </c>
      <c r="F285" s="32" t="s">
        <v>17</v>
      </c>
      <c r="G285" s="14">
        <f>K285+L285+M285+N285+O285+P285</f>
        <v>36752432.169999994</v>
      </c>
      <c r="H285" s="14"/>
      <c r="I285" s="14"/>
      <c r="J285" s="14"/>
      <c r="K285" s="14">
        <f>K354</f>
        <v>11743525.529999999</v>
      </c>
      <c r="L285" s="14">
        <f t="shared" ref="L285:M285" si="246">L354</f>
        <v>13150440.51</v>
      </c>
      <c r="M285" s="14">
        <f t="shared" si="246"/>
        <v>4434078.9700000007</v>
      </c>
      <c r="N285" s="14">
        <f t="shared" ref="N285:P285" si="247">N354</f>
        <v>2474795.7199999997</v>
      </c>
      <c r="O285" s="14">
        <f t="shared" si="247"/>
        <v>2474795.7199999997</v>
      </c>
      <c r="P285" s="14">
        <f t="shared" si="247"/>
        <v>2474795.7199999997</v>
      </c>
      <c r="Q285" s="13"/>
      <c r="R285" s="13"/>
      <c r="S285" s="77"/>
      <c r="T285" s="13"/>
      <c r="U285" s="13"/>
      <c r="V285" s="13"/>
      <c r="W285" s="13"/>
      <c r="X285" s="13"/>
      <c r="Y285" s="77"/>
      <c r="Z285" s="13"/>
      <c r="AA285" s="13"/>
      <c r="AB285" s="13"/>
    </row>
    <row r="286" spans="1:28" s="16" customFormat="1" ht="110.25" customHeight="1">
      <c r="A286" s="48"/>
      <c r="B286" s="144"/>
      <c r="C286" s="39"/>
      <c r="D286" s="65"/>
      <c r="E286" s="130"/>
      <c r="F286" s="32" t="s">
        <v>18</v>
      </c>
      <c r="G286" s="14">
        <f t="shared" ref="G286:G287" si="248">K286+L286+M286+N286+O286+P286</f>
        <v>16628920.609999996</v>
      </c>
      <c r="H286" s="14"/>
      <c r="I286" s="14"/>
      <c r="J286" s="14"/>
      <c r="K286" s="14">
        <f>K355</f>
        <v>1822343.1199999999</v>
      </c>
      <c r="L286" s="14">
        <f t="shared" ref="L286:M286" si="249">L355</f>
        <v>3198111.36</v>
      </c>
      <c r="M286" s="14">
        <f t="shared" si="249"/>
        <v>4184078.97</v>
      </c>
      <c r="N286" s="14">
        <f t="shared" ref="N286:P286" si="250">N355</f>
        <v>2474795.7199999997</v>
      </c>
      <c r="O286" s="14">
        <f t="shared" si="250"/>
        <v>2474795.7199999997</v>
      </c>
      <c r="P286" s="14">
        <f t="shared" si="250"/>
        <v>2474795.7199999997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75" customHeight="1">
      <c r="A287" s="48"/>
      <c r="B287" s="145"/>
      <c r="C287" s="60"/>
      <c r="D287" s="51"/>
      <c r="E287" s="131"/>
      <c r="F287" s="32" t="s">
        <v>19</v>
      </c>
      <c r="G287" s="14">
        <f t="shared" si="248"/>
        <v>20123511.560000002</v>
      </c>
      <c r="H287" s="14"/>
      <c r="I287" s="14"/>
      <c r="J287" s="14"/>
      <c r="K287" s="14">
        <f>K356</f>
        <v>9921182.4100000001</v>
      </c>
      <c r="L287" s="14">
        <f t="shared" ref="L287:M287" si="251">L356</f>
        <v>9952329.1500000004</v>
      </c>
      <c r="M287" s="14">
        <f t="shared" si="251"/>
        <v>250000</v>
      </c>
      <c r="N287" s="14">
        <f t="shared" ref="N287:P287" si="252">N356</f>
        <v>0</v>
      </c>
      <c r="O287" s="14">
        <f t="shared" si="252"/>
        <v>0</v>
      </c>
      <c r="P287" s="14">
        <f t="shared" si="252"/>
        <v>0</v>
      </c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51" customHeight="1">
      <c r="A288" s="59"/>
      <c r="B288" s="143" t="s">
        <v>31</v>
      </c>
      <c r="C288" s="59"/>
      <c r="D288" s="64"/>
      <c r="E288" s="129" t="s">
        <v>16</v>
      </c>
      <c r="F288" s="32" t="s">
        <v>17</v>
      </c>
      <c r="G288" s="14">
        <f>K288+L288+M288+N288+O288+P288</f>
        <v>7531865.6199999992</v>
      </c>
      <c r="H288" s="14"/>
      <c r="I288" s="14"/>
      <c r="J288" s="14"/>
      <c r="K288" s="14">
        <f t="shared" ref="K288:L288" si="253">K289+K290</f>
        <v>445881</v>
      </c>
      <c r="L288" s="14">
        <f t="shared" si="253"/>
        <v>810120.49</v>
      </c>
      <c r="M288" s="14">
        <f>M289+M290</f>
        <v>2139476.9700000002</v>
      </c>
      <c r="N288" s="14">
        <f t="shared" ref="N288:P288" si="254">N289+N290</f>
        <v>1378795.72</v>
      </c>
      <c r="O288" s="14">
        <f t="shared" si="254"/>
        <v>1378795.72</v>
      </c>
      <c r="P288" s="14">
        <f t="shared" si="254"/>
        <v>1378795.72</v>
      </c>
      <c r="Q288" s="74" t="s">
        <v>155</v>
      </c>
      <c r="R288" s="13" t="s">
        <v>136</v>
      </c>
      <c r="S288" s="77"/>
      <c r="T288" s="77"/>
      <c r="U288" s="77"/>
      <c r="V288" s="77"/>
      <c r="W288" s="77">
        <v>45</v>
      </c>
      <c r="X288" s="77">
        <v>40</v>
      </c>
      <c r="Y288" s="77">
        <v>50</v>
      </c>
      <c r="Z288" s="77">
        <v>50</v>
      </c>
      <c r="AA288" s="77">
        <v>50</v>
      </c>
      <c r="AB288" s="77">
        <v>50</v>
      </c>
    </row>
    <row r="289" spans="1:28" s="16" customFormat="1" ht="105.75" customHeight="1">
      <c r="A289" s="39"/>
      <c r="B289" s="146"/>
      <c r="C289" s="39">
        <v>2017</v>
      </c>
      <c r="D289" s="65">
        <v>2025</v>
      </c>
      <c r="E289" s="130"/>
      <c r="F289" s="32" t="s">
        <v>18</v>
      </c>
      <c r="G289" s="14">
        <f>K289+L289+M289+N289+O289+P289</f>
        <v>7531865.6199999992</v>
      </c>
      <c r="H289" s="14"/>
      <c r="I289" s="14"/>
      <c r="J289" s="14"/>
      <c r="K289" s="17">
        <v>445881</v>
      </c>
      <c r="L289" s="14">
        <v>810120.49</v>
      </c>
      <c r="M289" s="14">
        <v>2139476.9700000002</v>
      </c>
      <c r="N289" s="14">
        <v>1378795.72</v>
      </c>
      <c r="O289" s="14">
        <v>1378795.72</v>
      </c>
      <c r="P289" s="14">
        <v>1378795.72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7.5" customHeight="1">
      <c r="A290" s="60"/>
      <c r="B290" s="147"/>
      <c r="C290" s="60"/>
      <c r="D290" s="51"/>
      <c r="E290" s="131"/>
      <c r="F290" s="32" t="s">
        <v>19</v>
      </c>
      <c r="G290" s="14">
        <f t="shared" ref="G290:G301" si="255">K290+L290+M290</f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54.75" customHeight="1">
      <c r="A291" s="59"/>
      <c r="B291" s="143" t="s">
        <v>80</v>
      </c>
      <c r="C291" s="59"/>
      <c r="D291" s="64"/>
      <c r="E291" s="129" t="s">
        <v>16</v>
      </c>
      <c r="F291" s="32" t="s">
        <v>17</v>
      </c>
      <c r="G291" s="14">
        <f>K291+L292+M291+N291+O291+P291</f>
        <v>1120832</v>
      </c>
      <c r="H291" s="14"/>
      <c r="I291" s="14"/>
      <c r="J291" s="14"/>
      <c r="K291" s="14">
        <f>K292+K293</f>
        <v>158500</v>
      </c>
      <c r="L291" s="14">
        <f>L292+L293</f>
        <v>139230</v>
      </c>
      <c r="M291" s="14">
        <f>M292+M293</f>
        <v>193102</v>
      </c>
      <c r="N291" s="14">
        <f t="shared" ref="N291:P291" si="256">N292+N293</f>
        <v>210000</v>
      </c>
      <c r="O291" s="14">
        <f t="shared" si="256"/>
        <v>210000</v>
      </c>
      <c r="P291" s="14">
        <f t="shared" si="256"/>
        <v>210000</v>
      </c>
      <c r="Q291" s="74" t="s">
        <v>138</v>
      </c>
      <c r="R291" s="13" t="s">
        <v>129</v>
      </c>
      <c r="S291" s="77"/>
      <c r="T291" s="13"/>
      <c r="U291" s="13"/>
      <c r="V291" s="13"/>
      <c r="W291" s="13">
        <v>100</v>
      </c>
      <c r="X291" s="13">
        <v>100</v>
      </c>
      <c r="Y291" s="77">
        <v>100</v>
      </c>
      <c r="Z291" s="13">
        <v>100</v>
      </c>
      <c r="AA291" s="13">
        <v>100</v>
      </c>
      <c r="AB291" s="13">
        <v>100</v>
      </c>
    </row>
    <row r="292" spans="1:28" s="16" customFormat="1" ht="106.5" customHeight="1">
      <c r="A292" s="39"/>
      <c r="B292" s="146"/>
      <c r="C292" s="39">
        <v>2017</v>
      </c>
      <c r="D292" s="65">
        <v>2025</v>
      </c>
      <c r="E292" s="130"/>
      <c r="F292" s="32" t="s">
        <v>18</v>
      </c>
      <c r="G292" s="14">
        <f>K292+L292+M292+N292+O292+P292</f>
        <v>1120832</v>
      </c>
      <c r="H292" s="14"/>
      <c r="I292" s="14"/>
      <c r="J292" s="14"/>
      <c r="K292" s="14">
        <v>158500</v>
      </c>
      <c r="L292" s="14">
        <v>139230</v>
      </c>
      <c r="M292" s="14">
        <v>193102</v>
      </c>
      <c r="N292" s="14">
        <v>210000</v>
      </c>
      <c r="O292" s="14">
        <v>210000</v>
      </c>
      <c r="P292" s="14">
        <v>210000</v>
      </c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7.5" customHeight="1">
      <c r="A293" s="60"/>
      <c r="B293" s="147"/>
      <c r="C293" s="60"/>
      <c r="D293" s="51"/>
      <c r="E293" s="131"/>
      <c r="F293" s="32" t="s">
        <v>19</v>
      </c>
      <c r="G293" s="14">
        <f>K293+L293+M293+N293+O293+P293</f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60" customHeight="1">
      <c r="A294" s="59"/>
      <c r="B294" s="143" t="s">
        <v>32</v>
      </c>
      <c r="C294" s="59"/>
      <c r="D294" s="64"/>
      <c r="E294" s="129" t="s">
        <v>16</v>
      </c>
      <c r="F294" s="32" t="s">
        <v>17</v>
      </c>
      <c r="G294" s="14">
        <f>K294+L294+M294+N294+O294+P294</f>
        <v>5411548.9500000002</v>
      </c>
      <c r="H294" s="14"/>
      <c r="I294" s="14"/>
      <c r="J294" s="14"/>
      <c r="K294" s="14">
        <f>K295+K296</f>
        <v>301312.86</v>
      </c>
      <c r="L294" s="14">
        <f t="shared" ref="L294:M294" si="257">L295+L296</f>
        <v>1576236.09</v>
      </c>
      <c r="M294" s="14">
        <f t="shared" si="257"/>
        <v>876000</v>
      </c>
      <c r="N294" s="14">
        <f>N295+N296</f>
        <v>886000</v>
      </c>
      <c r="O294" s="14">
        <f t="shared" ref="O294:P294" si="258">O295+O296</f>
        <v>886000</v>
      </c>
      <c r="P294" s="14">
        <f t="shared" si="258"/>
        <v>886000</v>
      </c>
      <c r="Q294" s="74" t="s">
        <v>156</v>
      </c>
      <c r="R294" s="77" t="s">
        <v>129</v>
      </c>
      <c r="S294" s="77"/>
      <c r="T294" s="77"/>
      <c r="U294" s="77"/>
      <c r="V294" s="77"/>
      <c r="W294" s="77">
        <v>60</v>
      </c>
      <c r="X294" s="77">
        <v>60</v>
      </c>
      <c r="Y294" s="77">
        <v>65</v>
      </c>
      <c r="Z294" s="77">
        <v>65</v>
      </c>
      <c r="AA294" s="77">
        <v>70</v>
      </c>
      <c r="AB294" s="77">
        <v>70</v>
      </c>
    </row>
    <row r="295" spans="1:28" s="16" customFormat="1" ht="102.75" customHeight="1">
      <c r="A295" s="39"/>
      <c r="B295" s="146"/>
      <c r="C295" s="39">
        <v>2017</v>
      </c>
      <c r="D295" s="65">
        <v>2025</v>
      </c>
      <c r="E295" s="130"/>
      <c r="F295" s="32" t="s">
        <v>18</v>
      </c>
      <c r="G295" s="14">
        <f>K295+L295+M295+N295+O295+P295</f>
        <v>5411548.9500000002</v>
      </c>
      <c r="H295" s="14"/>
      <c r="I295" s="14"/>
      <c r="J295" s="14"/>
      <c r="K295" s="14">
        <v>301312.86</v>
      </c>
      <c r="L295" s="14">
        <v>1576236.09</v>
      </c>
      <c r="M295" s="14">
        <v>876000</v>
      </c>
      <c r="N295" s="14">
        <v>886000</v>
      </c>
      <c r="O295" s="14">
        <v>886000</v>
      </c>
      <c r="P295" s="14">
        <v>886000</v>
      </c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5.25" customHeight="1">
      <c r="A296" s="60"/>
      <c r="B296" s="147"/>
      <c r="C296" s="60"/>
      <c r="D296" s="51"/>
      <c r="E296" s="131"/>
      <c r="F296" s="32" t="s">
        <v>19</v>
      </c>
      <c r="G296" s="14">
        <f t="shared" si="255"/>
        <v>0</v>
      </c>
      <c r="H296" s="14"/>
      <c r="I296" s="14"/>
      <c r="J296" s="14"/>
      <c r="K296" s="14"/>
      <c r="L296" s="14"/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60.75" customHeight="1">
      <c r="A297" s="59"/>
      <c r="B297" s="143" t="s">
        <v>81</v>
      </c>
      <c r="C297" s="39"/>
      <c r="D297" s="65"/>
      <c r="E297" s="129" t="s">
        <v>16</v>
      </c>
      <c r="F297" s="32" t="s">
        <v>17</v>
      </c>
      <c r="G297" s="14">
        <f>K297+L297+M297+N297+O297+P297</f>
        <v>490000</v>
      </c>
      <c r="H297" s="14"/>
      <c r="I297" s="14"/>
      <c r="J297" s="14"/>
      <c r="K297" s="14">
        <f>K298+K299</f>
        <v>490000</v>
      </c>
      <c r="L297" s="14">
        <f t="shared" ref="L297:M297" si="259">L298+L299</f>
        <v>0</v>
      </c>
      <c r="M297" s="14">
        <f t="shared" si="259"/>
        <v>0</v>
      </c>
      <c r="N297" s="14">
        <f t="shared" ref="N297:P297" si="260">N298+N299</f>
        <v>0</v>
      </c>
      <c r="O297" s="14">
        <f t="shared" si="260"/>
        <v>0</v>
      </c>
      <c r="P297" s="14">
        <f t="shared" si="260"/>
        <v>0</v>
      </c>
      <c r="Q297" s="74" t="s">
        <v>157</v>
      </c>
      <c r="R297" s="77" t="s">
        <v>129</v>
      </c>
      <c r="S297" s="77"/>
      <c r="T297" s="77"/>
      <c r="U297" s="77"/>
      <c r="V297" s="77"/>
      <c r="W297" s="77">
        <v>100</v>
      </c>
      <c r="X297" s="77"/>
      <c r="Y297" s="77"/>
      <c r="Z297" s="77"/>
      <c r="AA297" s="77"/>
      <c r="AB297" s="77"/>
    </row>
    <row r="298" spans="1:28" s="16" customFormat="1" ht="106.5" customHeight="1">
      <c r="A298" s="39"/>
      <c r="B298" s="146"/>
      <c r="C298" s="39">
        <v>2017</v>
      </c>
      <c r="D298" s="65">
        <v>2025</v>
      </c>
      <c r="E298" s="130"/>
      <c r="F298" s="32" t="s">
        <v>18</v>
      </c>
      <c r="G298" s="14">
        <f>K298+L298+M298+N298+O298+P298</f>
        <v>490000</v>
      </c>
      <c r="H298" s="14"/>
      <c r="I298" s="14"/>
      <c r="J298" s="14"/>
      <c r="K298" s="14">
        <v>490000</v>
      </c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60"/>
      <c r="B299" s="147"/>
      <c r="C299" s="39"/>
      <c r="D299" s="65"/>
      <c r="E299" s="131"/>
      <c r="F299" s="32" t="s">
        <v>19</v>
      </c>
      <c r="G299" s="14">
        <f t="shared" si="255"/>
        <v>0</v>
      </c>
      <c r="H299" s="14"/>
      <c r="I299" s="14"/>
      <c r="J299" s="14"/>
      <c r="K299" s="14"/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0.25" customHeight="1">
      <c r="A300" s="48"/>
      <c r="B300" s="143" t="s">
        <v>195</v>
      </c>
      <c r="C300" s="59"/>
      <c r="D300" s="64"/>
      <c r="E300" s="66"/>
      <c r="F300" s="32" t="s">
        <v>17</v>
      </c>
      <c r="G300" s="14">
        <f>K300+L300+M300+N300+O300+P300</f>
        <v>1218758.1000000001</v>
      </c>
      <c r="H300" s="14"/>
      <c r="I300" s="14"/>
      <c r="J300" s="14"/>
      <c r="K300" s="14">
        <f>K301+K302</f>
        <v>514878.28</v>
      </c>
      <c r="L300" s="14">
        <f>L301+L302</f>
        <v>453879.81999999995</v>
      </c>
      <c r="M300" s="14">
        <f>M301+M302</f>
        <v>250000</v>
      </c>
      <c r="N300" s="14"/>
      <c r="O300" s="14"/>
      <c r="P300" s="14"/>
      <c r="Q300" s="74" t="s">
        <v>158</v>
      </c>
      <c r="R300" s="77" t="s">
        <v>136</v>
      </c>
      <c r="S300" s="77"/>
      <c r="T300" s="77"/>
      <c r="U300" s="77"/>
      <c r="V300" s="77"/>
      <c r="W300" s="77">
        <v>700</v>
      </c>
      <c r="X300" s="77">
        <v>0.6</v>
      </c>
      <c r="Y300" s="77"/>
      <c r="Z300" s="77"/>
      <c r="AA300" s="77"/>
      <c r="AB300" s="77"/>
    </row>
    <row r="301" spans="1:28" s="16" customFormat="1" ht="104.25" customHeight="1">
      <c r="A301" s="48"/>
      <c r="B301" s="146"/>
      <c r="C301" s="39">
        <v>2017</v>
      </c>
      <c r="D301" s="65">
        <v>2025</v>
      </c>
      <c r="E301" s="66" t="s">
        <v>16</v>
      </c>
      <c r="F301" s="32" t="s">
        <v>18</v>
      </c>
      <c r="G301" s="14">
        <f t="shared" si="255"/>
        <v>159057.34</v>
      </c>
      <c r="H301" s="14"/>
      <c r="I301" s="14"/>
      <c r="J301" s="14"/>
      <c r="K301" s="14"/>
      <c r="L301" s="14">
        <v>159057.34</v>
      </c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9.75" customHeight="1">
      <c r="A302" s="48"/>
      <c r="B302" s="147"/>
      <c r="C302" s="39"/>
      <c r="D302" s="65"/>
      <c r="E302" s="66"/>
      <c r="F302" s="32" t="s">
        <v>19</v>
      </c>
      <c r="G302" s="14">
        <f t="shared" ref="G302:G356" si="261">K302+L302+M302+N302+O302+P302</f>
        <v>1059700.76</v>
      </c>
      <c r="H302" s="14"/>
      <c r="I302" s="14"/>
      <c r="J302" s="14"/>
      <c r="K302" s="14">
        <v>514878.28</v>
      </c>
      <c r="L302" s="14">
        <v>294822.48</v>
      </c>
      <c r="M302" s="14">
        <v>250000</v>
      </c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41.25" customHeight="1">
      <c r="A303" s="48"/>
      <c r="B303" s="143" t="s">
        <v>82</v>
      </c>
      <c r="C303" s="239">
        <v>2017</v>
      </c>
      <c r="D303" s="239">
        <v>2022</v>
      </c>
      <c r="E303" s="129" t="s">
        <v>16</v>
      </c>
      <c r="F303" s="32" t="s">
        <v>17</v>
      </c>
      <c r="G303" s="14">
        <f t="shared" si="261"/>
        <v>1300000</v>
      </c>
      <c r="H303" s="14"/>
      <c r="I303" s="14"/>
      <c r="J303" s="14"/>
      <c r="K303" s="14">
        <f>K304+K305</f>
        <v>1300000</v>
      </c>
      <c r="L303" s="14"/>
      <c r="M303" s="14"/>
      <c r="N303" s="14"/>
      <c r="O303" s="14"/>
      <c r="P303" s="14"/>
      <c r="Q303" s="74" t="s">
        <v>155</v>
      </c>
      <c r="R303" s="77" t="s">
        <v>136</v>
      </c>
      <c r="S303" s="77"/>
      <c r="T303" s="77"/>
      <c r="U303" s="77"/>
      <c r="V303" s="77"/>
      <c r="W303" s="77">
        <v>558</v>
      </c>
      <c r="X303" s="77"/>
      <c r="Y303" s="77"/>
      <c r="Z303" s="77"/>
      <c r="AA303" s="77"/>
      <c r="AB303" s="77"/>
    </row>
    <row r="304" spans="1:28" s="16" customFormat="1" ht="105.75" customHeight="1">
      <c r="A304" s="48"/>
      <c r="B304" s="146"/>
      <c r="C304" s="240"/>
      <c r="D304" s="240"/>
      <c r="E304" s="130"/>
      <c r="F304" s="32" t="s">
        <v>18</v>
      </c>
      <c r="G304" s="14">
        <f t="shared" si="261"/>
        <v>0</v>
      </c>
      <c r="H304" s="14"/>
      <c r="I304" s="14"/>
      <c r="J304" s="14"/>
      <c r="K304" s="14"/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6.75" customHeight="1">
      <c r="A305" s="48"/>
      <c r="B305" s="147"/>
      <c r="C305" s="241"/>
      <c r="D305" s="241"/>
      <c r="E305" s="131"/>
      <c r="F305" s="32" t="s">
        <v>19</v>
      </c>
      <c r="G305" s="14">
        <f t="shared" si="261"/>
        <v>1300000</v>
      </c>
      <c r="H305" s="14"/>
      <c r="I305" s="14"/>
      <c r="J305" s="14"/>
      <c r="K305" s="14">
        <v>1300000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55.5" customHeight="1">
      <c r="A306" s="48"/>
      <c r="B306" s="143" t="s">
        <v>83</v>
      </c>
      <c r="C306" s="59"/>
      <c r="D306" s="64"/>
      <c r="E306" s="129" t="s">
        <v>16</v>
      </c>
      <c r="F306" s="32" t="s">
        <v>17</v>
      </c>
      <c r="G306" s="14">
        <f t="shared" si="261"/>
        <v>5192665.0699999994</v>
      </c>
      <c r="H306" s="14"/>
      <c r="I306" s="14"/>
      <c r="J306" s="14"/>
      <c r="K306" s="14">
        <f>K307+K308</f>
        <v>5192665.0699999994</v>
      </c>
      <c r="L306" s="14"/>
      <c r="M306" s="14"/>
      <c r="N306" s="14"/>
      <c r="O306" s="14"/>
      <c r="P306" s="14"/>
      <c r="Q306" s="74" t="s">
        <v>155</v>
      </c>
      <c r="R306" s="77" t="s">
        <v>136</v>
      </c>
      <c r="S306" s="77"/>
      <c r="T306" s="77"/>
      <c r="U306" s="77"/>
      <c r="V306" s="77"/>
      <c r="W306" s="77">
        <v>6942.4</v>
      </c>
      <c r="X306" s="77"/>
      <c r="Y306" s="77"/>
      <c r="Z306" s="77"/>
      <c r="AA306" s="77"/>
      <c r="AB306" s="77"/>
    </row>
    <row r="307" spans="1:28" s="16" customFormat="1" ht="104.25" customHeight="1">
      <c r="A307" s="48"/>
      <c r="B307" s="146"/>
      <c r="C307" s="39">
        <v>2017</v>
      </c>
      <c r="D307" s="65">
        <v>2025</v>
      </c>
      <c r="E307" s="130"/>
      <c r="F307" s="32" t="s">
        <v>18</v>
      </c>
      <c r="G307" s="14">
        <f t="shared" si="261"/>
        <v>259633.26</v>
      </c>
      <c r="H307" s="14"/>
      <c r="I307" s="14"/>
      <c r="J307" s="14"/>
      <c r="K307" s="14">
        <v>259633.26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5.25" customHeight="1">
      <c r="A308" s="48"/>
      <c r="B308" s="147"/>
      <c r="C308" s="60"/>
      <c r="D308" s="51"/>
      <c r="E308" s="131"/>
      <c r="F308" s="32" t="s">
        <v>19</v>
      </c>
      <c r="G308" s="14">
        <f t="shared" si="261"/>
        <v>4933031.8099999996</v>
      </c>
      <c r="H308" s="14"/>
      <c r="I308" s="14"/>
      <c r="J308" s="14"/>
      <c r="K308" s="14">
        <v>4933031.8099999996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5" customHeight="1">
      <c r="A309" s="48"/>
      <c r="B309" s="67" t="s">
        <v>87</v>
      </c>
      <c r="C309" s="64">
        <v>2017</v>
      </c>
      <c r="D309" s="59">
        <v>2025</v>
      </c>
      <c r="E309" s="129" t="s">
        <v>16</v>
      </c>
      <c r="F309" s="32" t="s">
        <v>17</v>
      </c>
      <c r="G309" s="14">
        <f t="shared" si="261"/>
        <v>387369</v>
      </c>
      <c r="H309" s="14"/>
      <c r="I309" s="14"/>
      <c r="J309" s="14"/>
      <c r="K309" s="14">
        <f>K310+K311</f>
        <v>387369</v>
      </c>
      <c r="L309" s="14"/>
      <c r="M309" s="14"/>
      <c r="N309" s="14"/>
      <c r="O309" s="14"/>
      <c r="P309" s="14"/>
      <c r="Q309" s="74" t="s">
        <v>155</v>
      </c>
      <c r="R309" s="77" t="s">
        <v>136</v>
      </c>
      <c r="S309" s="77"/>
      <c r="T309" s="77"/>
      <c r="U309" s="77"/>
      <c r="V309" s="77"/>
      <c r="W309" s="77">
        <v>368</v>
      </c>
      <c r="X309" s="77"/>
      <c r="Y309" s="77"/>
      <c r="Z309" s="77"/>
      <c r="AA309" s="77"/>
      <c r="AB309" s="77"/>
    </row>
    <row r="310" spans="1:28" s="16" customFormat="1" ht="107.25" customHeight="1">
      <c r="A310" s="48"/>
      <c r="B310" s="68"/>
      <c r="C310" s="65"/>
      <c r="D310" s="39"/>
      <c r="E310" s="130"/>
      <c r="F310" s="32" t="s">
        <v>18</v>
      </c>
      <c r="G310" s="14">
        <f t="shared" si="261"/>
        <v>19369</v>
      </c>
      <c r="H310" s="14"/>
      <c r="I310" s="14"/>
      <c r="J310" s="14"/>
      <c r="K310" s="14">
        <v>19369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3" customHeight="1">
      <c r="A311" s="48"/>
      <c r="B311" s="69"/>
      <c r="C311" s="51"/>
      <c r="D311" s="60"/>
      <c r="E311" s="131"/>
      <c r="F311" s="32" t="s">
        <v>19</v>
      </c>
      <c r="G311" s="14">
        <f t="shared" si="261"/>
        <v>368000</v>
      </c>
      <c r="H311" s="14"/>
      <c r="I311" s="14"/>
      <c r="J311" s="14"/>
      <c r="K311" s="14">
        <v>368000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63.75" customHeight="1">
      <c r="A312" s="48"/>
      <c r="B312" s="143" t="s">
        <v>86</v>
      </c>
      <c r="C312" s="59">
        <v>2017</v>
      </c>
      <c r="D312" s="59">
        <v>2025</v>
      </c>
      <c r="E312" s="129" t="s">
        <v>16</v>
      </c>
      <c r="F312" s="33" t="s">
        <v>17</v>
      </c>
      <c r="G312" s="14">
        <f t="shared" si="261"/>
        <v>1595901.62</v>
      </c>
      <c r="H312" s="14"/>
      <c r="I312" s="14"/>
      <c r="J312" s="14"/>
      <c r="K312" s="14">
        <f>K313+K314</f>
        <v>1595901.62</v>
      </c>
      <c r="L312" s="14"/>
      <c r="M312" s="14"/>
      <c r="N312" s="14"/>
      <c r="O312" s="14"/>
      <c r="P312" s="14"/>
      <c r="Q312" s="74" t="s">
        <v>155</v>
      </c>
      <c r="R312" s="77" t="s">
        <v>136</v>
      </c>
      <c r="S312" s="77"/>
      <c r="T312" s="77"/>
      <c r="U312" s="77"/>
      <c r="V312" s="77"/>
      <c r="W312" s="77">
        <v>1356</v>
      </c>
      <c r="X312" s="77"/>
      <c r="Y312" s="77"/>
      <c r="Z312" s="77"/>
      <c r="AA312" s="77"/>
      <c r="AB312" s="77"/>
    </row>
    <row r="313" spans="1:28" s="16" customFormat="1" ht="106.5" customHeight="1">
      <c r="A313" s="48"/>
      <c r="B313" s="146"/>
      <c r="C313" s="39"/>
      <c r="D313" s="39"/>
      <c r="E313" s="130"/>
      <c r="F313" s="33" t="s">
        <v>18</v>
      </c>
      <c r="G313" s="14">
        <f t="shared" si="261"/>
        <v>79796</v>
      </c>
      <c r="H313" s="14"/>
      <c r="I313" s="14"/>
      <c r="J313" s="14"/>
      <c r="K313" s="14">
        <v>79796</v>
      </c>
      <c r="L313" s="14"/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" customHeight="1">
      <c r="A314" s="48"/>
      <c r="B314" s="147"/>
      <c r="C314" s="60"/>
      <c r="D314" s="60"/>
      <c r="E314" s="131"/>
      <c r="F314" s="33" t="s">
        <v>19</v>
      </c>
      <c r="G314" s="14">
        <f t="shared" si="261"/>
        <v>1516105.62</v>
      </c>
      <c r="H314" s="14"/>
      <c r="I314" s="14"/>
      <c r="J314" s="14"/>
      <c r="K314" s="14">
        <v>1516105.62</v>
      </c>
      <c r="L314" s="14"/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79.5" customHeight="1">
      <c r="A315" s="48"/>
      <c r="B315" s="67" t="s">
        <v>88</v>
      </c>
      <c r="C315" s="59">
        <v>2017</v>
      </c>
      <c r="D315" s="59">
        <v>2025</v>
      </c>
      <c r="E315" s="129" t="s">
        <v>16</v>
      </c>
      <c r="F315" s="33" t="s">
        <v>17</v>
      </c>
      <c r="G315" s="14">
        <f t="shared" si="261"/>
        <v>1357017.7</v>
      </c>
      <c r="H315" s="14"/>
      <c r="I315" s="14"/>
      <c r="J315" s="14"/>
      <c r="K315" s="14">
        <f>K316+K317</f>
        <v>1357017.7</v>
      </c>
      <c r="L315" s="14"/>
      <c r="M315" s="14"/>
      <c r="N315" s="14"/>
      <c r="O315" s="14"/>
      <c r="P315" s="14"/>
      <c r="Q315" s="74" t="s">
        <v>155</v>
      </c>
      <c r="R315" s="77" t="s">
        <v>136</v>
      </c>
      <c r="S315" s="77"/>
      <c r="T315" s="77"/>
      <c r="U315" s="77"/>
      <c r="V315" s="77"/>
      <c r="W315" s="77">
        <v>357</v>
      </c>
      <c r="X315" s="77"/>
      <c r="Y315" s="77"/>
      <c r="Z315" s="77"/>
      <c r="AA315" s="77"/>
      <c r="AB315" s="77"/>
    </row>
    <row r="316" spans="1:28" s="16" customFormat="1" ht="120.75" customHeight="1">
      <c r="A316" s="48"/>
      <c r="B316" s="70"/>
      <c r="C316" s="39"/>
      <c r="D316" s="39"/>
      <c r="E316" s="130"/>
      <c r="F316" s="33" t="s">
        <v>18</v>
      </c>
      <c r="G316" s="14">
        <f t="shared" si="261"/>
        <v>67851</v>
      </c>
      <c r="H316" s="14"/>
      <c r="I316" s="14"/>
      <c r="J316" s="14"/>
      <c r="K316" s="14">
        <v>67851</v>
      </c>
      <c r="L316" s="14"/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66" customHeight="1">
      <c r="A317" s="48"/>
      <c r="B317" s="71"/>
      <c r="C317" s="60"/>
      <c r="D317" s="60"/>
      <c r="E317" s="131"/>
      <c r="F317" s="33" t="s">
        <v>19</v>
      </c>
      <c r="G317" s="14">
        <f t="shared" si="261"/>
        <v>1289166.7</v>
      </c>
      <c r="H317" s="14"/>
      <c r="I317" s="14"/>
      <c r="J317" s="14"/>
      <c r="K317" s="14">
        <v>1289166.7</v>
      </c>
      <c r="L317" s="14"/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52.5" customHeight="1">
      <c r="A318" s="48"/>
      <c r="B318" s="143" t="s">
        <v>91</v>
      </c>
      <c r="C318" s="126">
        <v>2017</v>
      </c>
      <c r="D318" s="173">
        <v>2025</v>
      </c>
      <c r="E318" s="129" t="s">
        <v>16</v>
      </c>
      <c r="F318" s="33" t="s">
        <v>17</v>
      </c>
      <c r="G318" s="14">
        <f t="shared" si="261"/>
        <v>4866399.78</v>
      </c>
      <c r="H318" s="14"/>
      <c r="I318" s="14"/>
      <c r="J318" s="14"/>
      <c r="K318" s="14"/>
      <c r="L318" s="14">
        <f>L319+L320</f>
        <v>4866399.78</v>
      </c>
      <c r="M318" s="14"/>
      <c r="N318" s="14"/>
      <c r="O318" s="14"/>
      <c r="P318" s="14"/>
      <c r="Q318" s="74" t="s">
        <v>155</v>
      </c>
      <c r="R318" s="13"/>
      <c r="S318" s="77"/>
      <c r="T318" s="13"/>
      <c r="U318" s="13"/>
      <c r="V318" s="13"/>
      <c r="W318" s="13"/>
      <c r="X318" s="13"/>
      <c r="Y318" s="77"/>
      <c r="Z318" s="13"/>
      <c r="AA318" s="13"/>
      <c r="AB318" s="13"/>
    </row>
    <row r="319" spans="1:28" s="16" customFormat="1" ht="120" customHeight="1">
      <c r="A319" s="48"/>
      <c r="B319" s="146"/>
      <c r="C319" s="127"/>
      <c r="D319" s="174"/>
      <c r="E319" s="130"/>
      <c r="F319" s="33" t="s">
        <v>18</v>
      </c>
      <c r="G319" s="14">
        <f t="shared" si="261"/>
        <v>246400</v>
      </c>
      <c r="H319" s="14"/>
      <c r="I319" s="14"/>
      <c r="J319" s="14"/>
      <c r="K319" s="14"/>
      <c r="L319" s="14">
        <v>246400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66.75" customHeight="1">
      <c r="A320" s="48"/>
      <c r="B320" s="147"/>
      <c r="C320" s="128"/>
      <c r="D320" s="175"/>
      <c r="E320" s="131"/>
      <c r="F320" s="33" t="s">
        <v>19</v>
      </c>
      <c r="G320" s="14">
        <f t="shared" si="261"/>
        <v>4619999.78</v>
      </c>
      <c r="H320" s="14"/>
      <c r="I320" s="14"/>
      <c r="J320" s="14"/>
      <c r="K320" s="14"/>
      <c r="L320" s="14">
        <v>4619999.78</v>
      </c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41.25" customHeight="1">
      <c r="A321" s="48"/>
      <c r="B321" s="150" t="s">
        <v>93</v>
      </c>
      <c r="C321" s="126">
        <v>2017</v>
      </c>
      <c r="D321" s="126">
        <v>2025</v>
      </c>
      <c r="E321" s="129" t="s">
        <v>16</v>
      </c>
      <c r="F321" s="33" t="s">
        <v>17</v>
      </c>
      <c r="G321" s="14">
        <f t="shared" si="261"/>
        <v>0</v>
      </c>
      <c r="H321" s="14"/>
      <c r="I321" s="14"/>
      <c r="J321" s="14"/>
      <c r="K321" s="14"/>
      <c r="L321" s="14">
        <f>L322+L323</f>
        <v>0</v>
      </c>
      <c r="M321" s="14"/>
      <c r="N321" s="14"/>
      <c r="O321" s="14"/>
      <c r="P321" s="14"/>
      <c r="Q321" s="74">
        <v>0</v>
      </c>
      <c r="R321" s="13">
        <v>0</v>
      </c>
      <c r="S321" s="77"/>
      <c r="T321" s="13"/>
      <c r="U321" s="13"/>
      <c r="V321" s="13"/>
      <c r="W321" s="13"/>
      <c r="X321" s="77">
        <v>0</v>
      </c>
      <c r="Y321" s="77"/>
      <c r="Z321" s="13"/>
      <c r="AA321" s="13"/>
      <c r="AB321" s="13"/>
    </row>
    <row r="322" spans="1:28" s="16" customFormat="1" ht="116.25" customHeight="1">
      <c r="A322" s="48"/>
      <c r="B322" s="245"/>
      <c r="C322" s="127"/>
      <c r="D322" s="127"/>
      <c r="E322" s="130"/>
      <c r="F322" s="33" t="s">
        <v>18</v>
      </c>
      <c r="G322" s="14">
        <f>L322</f>
        <v>0</v>
      </c>
      <c r="H322" s="14"/>
      <c r="I322" s="14"/>
      <c r="J322" s="14"/>
      <c r="K322" s="14"/>
      <c r="L322" s="14">
        <v>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110.25" customHeight="1">
      <c r="A323" s="48"/>
      <c r="B323" s="246"/>
      <c r="C323" s="128"/>
      <c r="D323" s="128"/>
      <c r="E323" s="131"/>
      <c r="F323" s="33" t="s">
        <v>19</v>
      </c>
      <c r="G323" s="14">
        <f>L323</f>
        <v>0</v>
      </c>
      <c r="H323" s="14"/>
      <c r="I323" s="14"/>
      <c r="J323" s="14"/>
      <c r="K323" s="14"/>
      <c r="L323" s="14">
        <v>0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44.25" customHeight="1">
      <c r="A324" s="48"/>
      <c r="B324" s="150" t="s">
        <v>92</v>
      </c>
      <c r="C324" s="126">
        <v>2017</v>
      </c>
      <c r="D324" s="126">
        <v>2025</v>
      </c>
      <c r="E324" s="129" t="s">
        <v>16</v>
      </c>
      <c r="F324" s="33" t="s">
        <v>17</v>
      </c>
      <c r="G324" s="14">
        <f t="shared" si="261"/>
        <v>0</v>
      </c>
      <c r="H324" s="14"/>
      <c r="I324" s="14"/>
      <c r="J324" s="14"/>
      <c r="K324" s="14"/>
      <c r="L324" s="14">
        <f>L325+L326</f>
        <v>0</v>
      </c>
      <c r="M324" s="14"/>
      <c r="N324" s="14"/>
      <c r="O324" s="14"/>
      <c r="P324" s="14"/>
      <c r="Q324" s="74">
        <v>0</v>
      </c>
      <c r="R324" s="13"/>
      <c r="S324" s="77"/>
      <c r="T324" s="13"/>
      <c r="U324" s="13"/>
      <c r="V324" s="13"/>
      <c r="W324" s="13"/>
      <c r="X324" s="77">
        <v>0</v>
      </c>
      <c r="Y324" s="77"/>
      <c r="Z324" s="13"/>
      <c r="AA324" s="13"/>
      <c r="AB324" s="13"/>
    </row>
    <row r="325" spans="1:28" s="16" customFormat="1" ht="129" customHeight="1">
      <c r="A325" s="48"/>
      <c r="B325" s="245"/>
      <c r="C325" s="127"/>
      <c r="D325" s="127"/>
      <c r="E325" s="130"/>
      <c r="F325" s="33" t="s">
        <v>18</v>
      </c>
      <c r="G325" s="14">
        <f>L325</f>
        <v>0</v>
      </c>
      <c r="H325" s="14"/>
      <c r="I325" s="14"/>
      <c r="J325" s="14"/>
      <c r="K325" s="14"/>
      <c r="L325" s="14">
        <v>0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48"/>
      <c r="B326" s="246"/>
      <c r="C326" s="128"/>
      <c r="D326" s="128"/>
      <c r="E326" s="131"/>
      <c r="F326" s="33" t="s">
        <v>19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54" customHeight="1">
      <c r="A327" s="80"/>
      <c r="B327" s="150" t="s">
        <v>167</v>
      </c>
      <c r="C327" s="126">
        <v>2017</v>
      </c>
      <c r="D327" s="126">
        <v>2025</v>
      </c>
      <c r="E327" s="129" t="s">
        <v>16</v>
      </c>
      <c r="F327" s="33" t="s">
        <v>17</v>
      </c>
      <c r="G327" s="14">
        <f t="shared" si="261"/>
        <v>1741893.06</v>
      </c>
      <c r="H327" s="14"/>
      <c r="I327" s="14"/>
      <c r="J327" s="14"/>
      <c r="K327" s="14"/>
      <c r="L327" s="14">
        <f>L328+L329</f>
        <v>1741893.06</v>
      </c>
      <c r="M327" s="14"/>
      <c r="N327" s="14"/>
      <c r="O327" s="14"/>
      <c r="P327" s="14"/>
      <c r="Q327" s="74" t="s">
        <v>171</v>
      </c>
      <c r="R327" s="77" t="s">
        <v>162</v>
      </c>
      <c r="S327" s="77">
        <v>0.27500000000000002</v>
      </c>
      <c r="T327" s="13"/>
      <c r="U327" s="13"/>
      <c r="V327" s="13"/>
      <c r="W327" s="13"/>
      <c r="X327" s="87">
        <v>0.27500000000000002</v>
      </c>
      <c r="Y327" s="77"/>
      <c r="Z327" s="13"/>
      <c r="AA327" s="13"/>
      <c r="AB327" s="13"/>
    </row>
    <row r="328" spans="1:28" s="16" customFormat="1" ht="48" customHeight="1">
      <c r="A328" s="80"/>
      <c r="B328" s="245"/>
      <c r="C328" s="127"/>
      <c r="D328" s="127"/>
      <c r="E328" s="130"/>
      <c r="F328" s="33" t="s">
        <v>18</v>
      </c>
      <c r="G328" s="14">
        <f>L328</f>
        <v>87690</v>
      </c>
      <c r="H328" s="14"/>
      <c r="I328" s="14"/>
      <c r="J328" s="14"/>
      <c r="K328" s="14"/>
      <c r="L328" s="14">
        <v>87690</v>
      </c>
      <c r="M328" s="14"/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60" customHeight="1">
      <c r="A329" s="80"/>
      <c r="B329" s="246"/>
      <c r="C329" s="128"/>
      <c r="D329" s="128"/>
      <c r="E329" s="131"/>
      <c r="F329" s="33" t="s">
        <v>19</v>
      </c>
      <c r="G329" s="14">
        <f>L329</f>
        <v>1654203.06</v>
      </c>
      <c r="H329" s="14"/>
      <c r="I329" s="14"/>
      <c r="J329" s="14"/>
      <c r="K329" s="14"/>
      <c r="L329" s="14">
        <v>1654203.06</v>
      </c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54" customHeight="1">
      <c r="A330" s="80"/>
      <c r="B330" s="150" t="s">
        <v>168</v>
      </c>
      <c r="C330" s="126">
        <v>2017</v>
      </c>
      <c r="D330" s="126">
        <v>2025</v>
      </c>
      <c r="E330" s="129" t="s">
        <v>16</v>
      </c>
      <c r="F330" s="33" t="s">
        <v>17</v>
      </c>
      <c r="G330" s="14">
        <f t="shared" si="261"/>
        <v>3562681.27</v>
      </c>
      <c r="H330" s="14"/>
      <c r="I330" s="14"/>
      <c r="J330" s="14"/>
      <c r="K330" s="14"/>
      <c r="L330" s="14">
        <f>L331+L332</f>
        <v>3562681.27</v>
      </c>
      <c r="M330" s="14"/>
      <c r="N330" s="14"/>
      <c r="O330" s="14"/>
      <c r="P330" s="14"/>
      <c r="Q330" s="74" t="s">
        <v>171</v>
      </c>
      <c r="R330" s="77" t="s">
        <v>162</v>
      </c>
      <c r="S330" s="77">
        <v>0.61</v>
      </c>
      <c r="T330" s="13"/>
      <c r="U330" s="13"/>
      <c r="V330" s="13"/>
      <c r="W330" s="13"/>
      <c r="X330" s="87">
        <v>0.61</v>
      </c>
      <c r="Y330" s="77"/>
      <c r="Z330" s="13"/>
      <c r="AA330" s="13"/>
      <c r="AB330" s="13"/>
    </row>
    <row r="331" spans="1:28" s="16" customFormat="1" ht="54" customHeight="1">
      <c r="A331" s="80"/>
      <c r="B331" s="153"/>
      <c r="C331" s="127"/>
      <c r="D331" s="127"/>
      <c r="E331" s="130"/>
      <c r="F331" s="33" t="s">
        <v>18</v>
      </c>
      <c r="G331" s="14">
        <f>L331</f>
        <v>179377.44</v>
      </c>
      <c r="H331" s="14"/>
      <c r="I331" s="14"/>
      <c r="J331" s="14"/>
      <c r="K331" s="14"/>
      <c r="L331" s="14">
        <v>179377.44</v>
      </c>
      <c r="M331" s="14"/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110.25" customHeight="1">
      <c r="A332" s="80"/>
      <c r="B332" s="154"/>
      <c r="C332" s="128"/>
      <c r="D332" s="128"/>
      <c r="E332" s="131"/>
      <c r="F332" s="33" t="s">
        <v>19</v>
      </c>
      <c r="G332" s="14">
        <f>L332</f>
        <v>3383303.83</v>
      </c>
      <c r="H332" s="14"/>
      <c r="I332" s="14"/>
      <c r="J332" s="14"/>
      <c r="K332" s="14"/>
      <c r="L332" s="14">
        <v>3383303.83</v>
      </c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69.75" hidden="1" customHeight="1">
      <c r="A333" s="80"/>
      <c r="B333" s="247" t="s">
        <v>200</v>
      </c>
      <c r="C333" s="126">
        <v>2017</v>
      </c>
      <c r="D333" s="126">
        <v>2025</v>
      </c>
      <c r="E333" s="129" t="s">
        <v>16</v>
      </c>
      <c r="F333" s="33" t="s">
        <v>17</v>
      </c>
      <c r="G333" s="14">
        <f t="shared" si="261"/>
        <v>0</v>
      </c>
      <c r="H333" s="14"/>
      <c r="I333" s="14"/>
      <c r="J333" s="14"/>
      <c r="K333" s="14"/>
      <c r="L333" s="14"/>
      <c r="M333" s="14">
        <f>M334+M335</f>
        <v>0</v>
      </c>
      <c r="N333" s="14"/>
      <c r="O333" s="14"/>
      <c r="P333" s="14"/>
      <c r="Q333" s="74" t="s">
        <v>171</v>
      </c>
      <c r="R333" s="77" t="s">
        <v>162</v>
      </c>
      <c r="S333" s="77">
        <v>0</v>
      </c>
      <c r="T333" s="13"/>
      <c r="U333" s="13"/>
      <c r="V333" s="13"/>
      <c r="W333" s="13"/>
      <c r="Y333" s="77">
        <v>0</v>
      </c>
      <c r="Z333" s="13"/>
      <c r="AA333" s="13"/>
      <c r="AB333" s="13"/>
    </row>
    <row r="334" spans="1:28" s="16" customFormat="1" ht="70.5" hidden="1" customHeight="1">
      <c r="A334" s="80"/>
      <c r="B334" s="248"/>
      <c r="C334" s="127"/>
      <c r="D334" s="127"/>
      <c r="E334" s="130"/>
      <c r="F334" s="33" t="s">
        <v>18</v>
      </c>
      <c r="G334" s="14">
        <f t="shared" si="261"/>
        <v>0</v>
      </c>
      <c r="H334" s="14"/>
      <c r="I334" s="14"/>
      <c r="J334" s="14"/>
      <c r="K334" s="14"/>
      <c r="L334" s="14"/>
      <c r="M334" s="14">
        <v>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57.75" hidden="1" customHeight="1">
      <c r="A335" s="80"/>
      <c r="B335" s="249"/>
      <c r="C335" s="128"/>
      <c r="D335" s="128"/>
      <c r="E335" s="131"/>
      <c r="F335" s="33" t="s">
        <v>19</v>
      </c>
      <c r="G335" s="14">
        <f t="shared" si="261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72.75" customHeight="1">
      <c r="A336" s="80"/>
      <c r="B336" s="247" t="s">
        <v>204</v>
      </c>
      <c r="C336" s="126">
        <v>2017</v>
      </c>
      <c r="D336" s="126">
        <v>2025</v>
      </c>
      <c r="E336" s="129" t="s">
        <v>16</v>
      </c>
      <c r="F336" s="33" t="s">
        <v>17</v>
      </c>
      <c r="G336" s="14">
        <f t="shared" si="261"/>
        <v>500500</v>
      </c>
      <c r="H336" s="14"/>
      <c r="I336" s="14"/>
      <c r="J336" s="14"/>
      <c r="K336" s="14"/>
      <c r="L336" s="14"/>
      <c r="M336" s="14">
        <f>M337+M338</f>
        <v>500500</v>
      </c>
      <c r="N336" s="14"/>
      <c r="O336" s="14"/>
      <c r="P336" s="14"/>
      <c r="Q336" s="74" t="s">
        <v>171</v>
      </c>
      <c r="R336" s="77" t="s">
        <v>136</v>
      </c>
      <c r="S336" s="77">
        <v>3100</v>
      </c>
      <c r="T336" s="13"/>
      <c r="U336" s="13"/>
      <c r="V336" s="13"/>
      <c r="W336" s="13"/>
      <c r="Y336" s="77">
        <v>3100</v>
      </c>
      <c r="Z336" s="13"/>
      <c r="AA336" s="13"/>
      <c r="AB336" s="13"/>
    </row>
    <row r="337" spans="1:28" s="16" customFormat="1" ht="65.25" customHeight="1">
      <c r="A337" s="80"/>
      <c r="B337" s="248"/>
      <c r="C337" s="127"/>
      <c r="D337" s="127"/>
      <c r="E337" s="130"/>
      <c r="F337" s="33" t="s">
        <v>18</v>
      </c>
      <c r="G337" s="14">
        <f t="shared" si="261"/>
        <v>500500</v>
      </c>
      <c r="H337" s="14"/>
      <c r="I337" s="14"/>
      <c r="J337" s="14"/>
      <c r="K337" s="14"/>
      <c r="L337" s="14"/>
      <c r="M337" s="14">
        <v>500500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58.5" customHeight="1">
      <c r="A338" s="80"/>
      <c r="B338" s="249"/>
      <c r="C338" s="128"/>
      <c r="D338" s="128"/>
      <c r="E338" s="131"/>
      <c r="F338" s="33" t="s">
        <v>19</v>
      </c>
      <c r="G338" s="14">
        <f t="shared" si="261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2.25" hidden="1" customHeight="1">
      <c r="A339" s="80"/>
      <c r="B339" s="150" t="s">
        <v>170</v>
      </c>
      <c r="C339" s="126">
        <v>2017</v>
      </c>
      <c r="D339" s="126">
        <v>2025</v>
      </c>
      <c r="E339" s="129" t="s">
        <v>16</v>
      </c>
      <c r="F339" s="33" t="s">
        <v>17</v>
      </c>
      <c r="G339" s="14">
        <f t="shared" si="261"/>
        <v>0</v>
      </c>
      <c r="H339" s="14"/>
      <c r="I339" s="14"/>
      <c r="J339" s="14"/>
      <c r="K339" s="14"/>
      <c r="L339" s="14"/>
      <c r="M339" s="14">
        <f>M340+M341</f>
        <v>0</v>
      </c>
      <c r="N339" s="14"/>
      <c r="O339" s="14"/>
      <c r="P339" s="14"/>
      <c r="Q339" s="74" t="s">
        <v>171</v>
      </c>
      <c r="R339" s="77" t="s">
        <v>136</v>
      </c>
      <c r="S339" s="77">
        <v>0</v>
      </c>
      <c r="T339" s="13"/>
      <c r="U339" s="13"/>
      <c r="V339" s="13"/>
      <c r="W339" s="13"/>
      <c r="Y339" s="77">
        <v>0</v>
      </c>
      <c r="Z339" s="13"/>
      <c r="AA339" s="13"/>
      <c r="AB339" s="13"/>
    </row>
    <row r="340" spans="1:28" s="16" customFormat="1" ht="104.25" hidden="1" customHeight="1">
      <c r="A340" s="80"/>
      <c r="B340" s="153"/>
      <c r="C340" s="127"/>
      <c r="D340" s="127"/>
      <c r="E340" s="130"/>
      <c r="F340" s="33" t="s">
        <v>18</v>
      </c>
      <c r="G340" s="14">
        <f t="shared" si="261"/>
        <v>0</v>
      </c>
      <c r="H340" s="14"/>
      <c r="I340" s="14"/>
      <c r="J340" s="14"/>
      <c r="K340" s="14"/>
      <c r="L340" s="14"/>
      <c r="M340" s="14">
        <v>0</v>
      </c>
      <c r="N340" s="14"/>
      <c r="O340" s="14"/>
      <c r="P340" s="14"/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79.5" hidden="1" customHeight="1">
      <c r="A341" s="80"/>
      <c r="B341" s="154"/>
      <c r="C341" s="128"/>
      <c r="D341" s="128"/>
      <c r="E341" s="131"/>
      <c r="F341" s="33" t="s">
        <v>19</v>
      </c>
      <c r="G341" s="14">
        <f t="shared" si="261"/>
        <v>0</v>
      </c>
      <c r="H341" s="14"/>
      <c r="I341" s="14"/>
      <c r="J341" s="14"/>
      <c r="K341" s="14"/>
      <c r="L341" s="14"/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63" customHeight="1">
      <c r="A342" s="80"/>
      <c r="B342" s="150" t="s">
        <v>169</v>
      </c>
      <c r="C342" s="126">
        <v>2017</v>
      </c>
      <c r="D342" s="126">
        <v>2025</v>
      </c>
      <c r="E342" s="129" t="s">
        <v>16</v>
      </c>
      <c r="F342" s="33" t="s">
        <v>17</v>
      </c>
      <c r="G342" s="14">
        <f t="shared" si="261"/>
        <v>0</v>
      </c>
      <c r="H342" s="14"/>
      <c r="I342" s="14"/>
      <c r="J342" s="14"/>
      <c r="K342" s="14"/>
      <c r="L342" s="14">
        <f>L343+L344</f>
        <v>0</v>
      </c>
      <c r="M342" s="14">
        <f>M343+M344</f>
        <v>0</v>
      </c>
      <c r="N342" s="14"/>
      <c r="O342" s="14"/>
      <c r="P342" s="14"/>
      <c r="Q342" s="74" t="s">
        <v>161</v>
      </c>
      <c r="R342" s="77" t="s">
        <v>162</v>
      </c>
      <c r="S342" s="77">
        <v>0</v>
      </c>
      <c r="T342" s="13"/>
      <c r="U342" s="13"/>
      <c r="V342" s="13"/>
      <c r="W342" s="13"/>
      <c r="Y342" s="77">
        <v>0</v>
      </c>
      <c r="Z342" s="13"/>
      <c r="AA342" s="13"/>
      <c r="AB342" s="13"/>
    </row>
    <row r="343" spans="1:28" s="16" customFormat="1" ht="48" customHeight="1">
      <c r="A343" s="80"/>
      <c r="B343" s="153"/>
      <c r="C343" s="127"/>
      <c r="D343" s="127"/>
      <c r="E343" s="130"/>
      <c r="F343" s="33" t="s">
        <v>18</v>
      </c>
      <c r="G343" s="14">
        <f t="shared" si="261"/>
        <v>0</v>
      </c>
      <c r="H343" s="14"/>
      <c r="I343" s="14"/>
      <c r="J343" s="14"/>
      <c r="K343" s="14"/>
      <c r="L343" s="14">
        <v>0</v>
      </c>
      <c r="M343" s="14">
        <v>0</v>
      </c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62.25" customHeight="1">
      <c r="A344" s="80"/>
      <c r="B344" s="154"/>
      <c r="C344" s="128"/>
      <c r="D344" s="128"/>
      <c r="E344" s="131"/>
      <c r="F344" s="33" t="s">
        <v>19</v>
      </c>
      <c r="G344" s="14">
        <f t="shared" si="261"/>
        <v>0</v>
      </c>
      <c r="H344" s="14"/>
      <c r="I344" s="14"/>
      <c r="J344" s="14"/>
      <c r="K344" s="14"/>
      <c r="L344" s="14"/>
      <c r="M344" s="14"/>
      <c r="N344" s="14"/>
      <c r="O344" s="14"/>
      <c r="P344" s="14"/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62.25" customHeight="1">
      <c r="A345" s="122"/>
      <c r="B345" s="150" t="s">
        <v>208</v>
      </c>
      <c r="C345" s="126">
        <v>2018</v>
      </c>
      <c r="D345" s="126">
        <v>2025</v>
      </c>
      <c r="E345" s="129" t="s">
        <v>16</v>
      </c>
      <c r="F345" s="33" t="s">
        <v>17</v>
      </c>
      <c r="G345" s="14">
        <f t="shared" si="261"/>
        <v>215000</v>
      </c>
      <c r="H345" s="14"/>
      <c r="I345" s="14"/>
      <c r="J345" s="14"/>
      <c r="K345" s="14"/>
      <c r="L345" s="14"/>
      <c r="M345" s="14">
        <f>M346+M347</f>
        <v>215000</v>
      </c>
      <c r="N345" s="14"/>
      <c r="O345" s="14"/>
      <c r="P345" s="14"/>
      <c r="Q345" s="74" t="s">
        <v>171</v>
      </c>
      <c r="R345" s="77" t="s">
        <v>136</v>
      </c>
      <c r="S345" s="77">
        <v>2915</v>
      </c>
      <c r="T345" s="13"/>
      <c r="U345" s="13"/>
      <c r="V345" s="13"/>
      <c r="W345" s="13"/>
      <c r="X345" s="13"/>
      <c r="Y345" s="77">
        <v>2915</v>
      </c>
      <c r="Z345" s="13"/>
      <c r="AA345" s="13"/>
      <c r="AB345" s="13"/>
    </row>
    <row r="346" spans="1:28" s="16" customFormat="1" ht="62.25" customHeight="1">
      <c r="A346" s="122"/>
      <c r="B346" s="153"/>
      <c r="C346" s="127"/>
      <c r="D346" s="127"/>
      <c r="E346" s="130"/>
      <c r="F346" s="33" t="s">
        <v>18</v>
      </c>
      <c r="G346" s="14">
        <f t="shared" si="261"/>
        <v>215000</v>
      </c>
      <c r="H346" s="14"/>
      <c r="I346" s="14"/>
      <c r="J346" s="14"/>
      <c r="K346" s="14"/>
      <c r="L346" s="14"/>
      <c r="M346" s="14">
        <v>215000</v>
      </c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62.25" customHeight="1">
      <c r="A347" s="122"/>
      <c r="B347" s="154"/>
      <c r="C347" s="128"/>
      <c r="D347" s="128"/>
      <c r="E347" s="131"/>
      <c r="F347" s="33" t="s">
        <v>19</v>
      </c>
      <c r="G347" s="14">
        <f t="shared" si="261"/>
        <v>0</v>
      </c>
      <c r="H347" s="14"/>
      <c r="I347" s="14"/>
      <c r="J347" s="14"/>
      <c r="K347" s="14"/>
      <c r="L347" s="14"/>
      <c r="M347" s="14"/>
      <c r="N347" s="14"/>
      <c r="O347" s="14"/>
      <c r="P347" s="14"/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62.25" customHeight="1">
      <c r="A348" s="122"/>
      <c r="B348" s="150" t="s">
        <v>209</v>
      </c>
      <c r="C348" s="126">
        <v>2018</v>
      </c>
      <c r="D348" s="126">
        <v>2025</v>
      </c>
      <c r="E348" s="129" t="s">
        <v>16</v>
      </c>
      <c r="F348" s="33" t="s">
        <v>17</v>
      </c>
      <c r="G348" s="14">
        <f t="shared" si="261"/>
        <v>130000</v>
      </c>
      <c r="H348" s="14"/>
      <c r="I348" s="14"/>
      <c r="J348" s="14"/>
      <c r="K348" s="14"/>
      <c r="L348" s="14"/>
      <c r="M348" s="14">
        <f>M349+M350</f>
        <v>130000</v>
      </c>
      <c r="N348" s="14"/>
      <c r="O348" s="14"/>
      <c r="P348" s="14"/>
      <c r="Q348" s="74" t="s">
        <v>171</v>
      </c>
      <c r="R348" s="77" t="s">
        <v>136</v>
      </c>
      <c r="S348" s="77">
        <v>1450</v>
      </c>
      <c r="T348" s="13"/>
      <c r="U348" s="13"/>
      <c r="V348" s="13"/>
      <c r="W348" s="13"/>
      <c r="X348" s="13"/>
      <c r="Y348" s="77">
        <v>1450</v>
      </c>
      <c r="Z348" s="13"/>
      <c r="AA348" s="13"/>
      <c r="AB348" s="13"/>
    </row>
    <row r="349" spans="1:28" s="16" customFormat="1" ht="62.25" customHeight="1">
      <c r="A349" s="122"/>
      <c r="B349" s="153"/>
      <c r="C349" s="127"/>
      <c r="D349" s="127"/>
      <c r="E349" s="130"/>
      <c r="F349" s="33" t="s">
        <v>18</v>
      </c>
      <c r="G349" s="14">
        <f t="shared" si="261"/>
        <v>130000</v>
      </c>
      <c r="H349" s="14"/>
      <c r="I349" s="14"/>
      <c r="J349" s="14"/>
      <c r="K349" s="14"/>
      <c r="L349" s="14"/>
      <c r="M349" s="14">
        <v>130000</v>
      </c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62.25" customHeight="1">
      <c r="A350" s="122"/>
      <c r="B350" s="154"/>
      <c r="C350" s="128"/>
      <c r="D350" s="128"/>
      <c r="E350" s="131"/>
      <c r="F350" s="33" t="s">
        <v>19</v>
      </c>
      <c r="G350" s="14">
        <f t="shared" si="261"/>
        <v>0</v>
      </c>
      <c r="H350" s="14"/>
      <c r="I350" s="14"/>
      <c r="J350" s="14"/>
      <c r="K350" s="14"/>
      <c r="L350" s="14"/>
      <c r="M350" s="14"/>
      <c r="N350" s="14"/>
      <c r="O350" s="14"/>
      <c r="P350" s="14"/>
      <c r="Q350" s="13"/>
      <c r="R350" s="13"/>
      <c r="S350" s="77"/>
      <c r="T350" s="13"/>
      <c r="U350" s="13"/>
      <c r="V350" s="13"/>
      <c r="W350" s="13"/>
      <c r="X350" s="13"/>
      <c r="Y350" s="77"/>
      <c r="Z350" s="13"/>
      <c r="AA350" s="13"/>
      <c r="AB350" s="13"/>
    </row>
    <row r="351" spans="1:28" s="16" customFormat="1" ht="78" customHeight="1">
      <c r="A351" s="123"/>
      <c r="B351" s="155" t="s">
        <v>213</v>
      </c>
      <c r="C351" s="158">
        <v>2018</v>
      </c>
      <c r="D351" s="158">
        <v>2025</v>
      </c>
      <c r="E351" s="161" t="s">
        <v>16</v>
      </c>
      <c r="F351" s="124" t="s">
        <v>17</v>
      </c>
      <c r="G351" s="125">
        <f t="shared" si="261"/>
        <v>130000</v>
      </c>
      <c r="H351" s="125"/>
      <c r="I351" s="125"/>
      <c r="J351" s="125"/>
      <c r="K351" s="125"/>
      <c r="L351" s="125"/>
      <c r="M351" s="125">
        <f>M352+M353</f>
        <v>130000</v>
      </c>
      <c r="N351" s="125"/>
      <c r="O351" s="125"/>
      <c r="P351" s="125"/>
      <c r="Q351" s="72" t="s">
        <v>211</v>
      </c>
      <c r="R351" s="13" t="s">
        <v>129</v>
      </c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62.25" customHeight="1">
      <c r="A352" s="123"/>
      <c r="B352" s="156"/>
      <c r="C352" s="159"/>
      <c r="D352" s="159"/>
      <c r="E352" s="162"/>
      <c r="F352" s="124" t="s">
        <v>18</v>
      </c>
      <c r="G352" s="125">
        <f t="shared" si="261"/>
        <v>130000</v>
      </c>
      <c r="H352" s="125"/>
      <c r="I352" s="125"/>
      <c r="J352" s="125"/>
      <c r="K352" s="125"/>
      <c r="L352" s="125"/>
      <c r="M352" s="125">
        <v>130000</v>
      </c>
      <c r="N352" s="125"/>
      <c r="O352" s="125"/>
      <c r="P352" s="125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99.75" customHeight="1">
      <c r="A353" s="123"/>
      <c r="B353" s="157"/>
      <c r="C353" s="160"/>
      <c r="D353" s="160"/>
      <c r="E353" s="163"/>
      <c r="F353" s="124" t="s">
        <v>19</v>
      </c>
      <c r="G353" s="125">
        <f t="shared" si="261"/>
        <v>0</v>
      </c>
      <c r="H353" s="125"/>
      <c r="I353" s="125"/>
      <c r="J353" s="125"/>
      <c r="K353" s="125"/>
      <c r="L353" s="125"/>
      <c r="M353" s="125"/>
      <c r="N353" s="125"/>
      <c r="O353" s="125"/>
      <c r="P353" s="125"/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52.5" customHeight="1">
      <c r="A354" s="39"/>
      <c r="B354" s="132" t="s">
        <v>174</v>
      </c>
      <c r="C354" s="126">
        <v>2017</v>
      </c>
      <c r="D354" s="126">
        <v>2025</v>
      </c>
      <c r="E354" s="129" t="s">
        <v>16</v>
      </c>
      <c r="F354" s="32" t="s">
        <v>17</v>
      </c>
      <c r="G354" s="14">
        <f t="shared" si="261"/>
        <v>36752432.169999994</v>
      </c>
      <c r="H354" s="14"/>
      <c r="I354" s="14"/>
      <c r="J354" s="14"/>
      <c r="K354" s="14">
        <f>K355+K356</f>
        <v>11743525.529999999</v>
      </c>
      <c r="L354" s="14">
        <f>L355+L356</f>
        <v>13150440.51</v>
      </c>
      <c r="M354" s="14">
        <f t="shared" ref="M354" si="262">M355+M356</f>
        <v>4434078.9700000007</v>
      </c>
      <c r="N354" s="14">
        <f t="shared" ref="N354:P354" si="263">N355+N356</f>
        <v>2474795.7199999997</v>
      </c>
      <c r="O354" s="14">
        <f t="shared" si="263"/>
        <v>2474795.7199999997</v>
      </c>
      <c r="P354" s="14">
        <f t="shared" si="263"/>
        <v>2474795.7199999997</v>
      </c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103.5" customHeight="1">
      <c r="A355" s="39"/>
      <c r="B355" s="133"/>
      <c r="C355" s="127"/>
      <c r="D355" s="127"/>
      <c r="E355" s="130"/>
      <c r="F355" s="32" t="s">
        <v>18</v>
      </c>
      <c r="G355" s="14">
        <f t="shared" si="261"/>
        <v>16628920.609999996</v>
      </c>
      <c r="H355" s="14"/>
      <c r="I355" s="14"/>
      <c r="J355" s="14"/>
      <c r="K355" s="14">
        <f>K289+K292+K295+K298+K307+K310+K313+K316</f>
        <v>1822343.1199999999</v>
      </c>
      <c r="L355" s="14">
        <f>L289+L292+L295+L298+L307+L319+L322+L325+L328+L331+L334+L337+L340+L343+L301</f>
        <v>3198111.36</v>
      </c>
      <c r="M355" s="14">
        <f>M289+M292+M295+M298+M307+M319+M322+M325+M328+M331+M334+M337+M340+M343+M346+M349+M352</f>
        <v>4184078.97</v>
      </c>
      <c r="N355" s="14">
        <f t="shared" ref="N355:P355" si="264">N289+N292+N295+N298+N307</f>
        <v>2474795.7199999997</v>
      </c>
      <c r="O355" s="14">
        <f t="shared" si="264"/>
        <v>2474795.7199999997</v>
      </c>
      <c r="P355" s="14">
        <f t="shared" si="264"/>
        <v>2474795.7199999997</v>
      </c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63.75" customHeight="1">
      <c r="A356" s="60"/>
      <c r="B356" s="134"/>
      <c r="C356" s="128"/>
      <c r="D356" s="128"/>
      <c r="E356" s="131"/>
      <c r="F356" s="32" t="s">
        <v>19</v>
      </c>
      <c r="G356" s="14">
        <f t="shared" si="261"/>
        <v>20123511.560000002</v>
      </c>
      <c r="H356" s="14"/>
      <c r="I356" s="14"/>
      <c r="J356" s="14"/>
      <c r="K356" s="14">
        <f>K302+K305+K308+K314+K317+K311</f>
        <v>9921182.4100000001</v>
      </c>
      <c r="L356" s="14">
        <f>L320+L329+L332+L323+L302</f>
        <v>9952329.1500000004</v>
      </c>
      <c r="M356" s="14">
        <f>M320+M329+M332+M323+M302</f>
        <v>250000</v>
      </c>
      <c r="N356" s="14"/>
      <c r="O356" s="14"/>
      <c r="P356" s="14"/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131.25" customHeight="1">
      <c r="A357" s="148" t="s">
        <v>199</v>
      </c>
      <c r="B357" s="149"/>
      <c r="C357" s="61" t="s">
        <v>71</v>
      </c>
      <c r="D357" s="61" t="s">
        <v>71</v>
      </c>
      <c r="E357" s="61" t="s">
        <v>71</v>
      </c>
      <c r="F357" s="63" t="s">
        <v>71</v>
      </c>
      <c r="G357" s="14" t="s">
        <v>71</v>
      </c>
      <c r="H357" s="63" t="s">
        <v>71</v>
      </c>
      <c r="I357" s="63" t="s">
        <v>71</v>
      </c>
      <c r="J357" s="63" t="s">
        <v>71</v>
      </c>
      <c r="K357" s="63" t="s">
        <v>71</v>
      </c>
      <c r="L357" s="63" t="s">
        <v>71</v>
      </c>
      <c r="M357" s="63" t="s">
        <v>71</v>
      </c>
      <c r="N357" s="63" t="s">
        <v>71</v>
      </c>
      <c r="O357" s="63" t="s">
        <v>71</v>
      </c>
      <c r="P357" s="63" t="s">
        <v>71</v>
      </c>
      <c r="Q357" s="63" t="s">
        <v>71</v>
      </c>
      <c r="R357" s="63" t="s">
        <v>71</v>
      </c>
      <c r="S357" s="63" t="s">
        <v>71</v>
      </c>
      <c r="T357" s="63" t="s">
        <v>71</v>
      </c>
      <c r="U357" s="63" t="s">
        <v>71</v>
      </c>
      <c r="V357" s="63" t="s">
        <v>71</v>
      </c>
      <c r="W357" s="63" t="s">
        <v>71</v>
      </c>
      <c r="X357" s="63" t="s">
        <v>71</v>
      </c>
      <c r="Y357" s="63" t="s">
        <v>71</v>
      </c>
      <c r="Z357" s="63" t="s">
        <v>71</v>
      </c>
      <c r="AA357" s="63" t="s">
        <v>71</v>
      </c>
      <c r="AB357" s="63" t="s">
        <v>71</v>
      </c>
    </row>
    <row r="358" spans="1:28" s="16" customFormat="1" ht="100.5" customHeight="1">
      <c r="A358" s="135" t="s">
        <v>177</v>
      </c>
      <c r="B358" s="136"/>
      <c r="C358" s="61">
        <v>2018</v>
      </c>
      <c r="D358" s="61">
        <v>2025</v>
      </c>
      <c r="E358" s="105"/>
      <c r="F358" s="32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57.75" customHeight="1">
      <c r="A359" s="100"/>
      <c r="B359" s="150" t="s">
        <v>186</v>
      </c>
      <c r="C359" s="126">
        <v>2018</v>
      </c>
      <c r="D359" s="126">
        <v>2025</v>
      </c>
      <c r="E359" s="129" t="s">
        <v>16</v>
      </c>
      <c r="F359" s="32" t="s">
        <v>17</v>
      </c>
      <c r="G359" s="14">
        <f>G362</f>
        <v>0</v>
      </c>
      <c r="H359" s="14"/>
      <c r="I359" s="14"/>
      <c r="J359" s="14"/>
      <c r="K359" s="14"/>
      <c r="L359" s="14">
        <f t="shared" ref="L359:P359" si="265">L362</f>
        <v>0</v>
      </c>
      <c r="M359" s="14">
        <f t="shared" si="265"/>
        <v>0</v>
      </c>
      <c r="N359" s="14">
        <f t="shared" si="265"/>
        <v>0</v>
      </c>
      <c r="O359" s="14">
        <f t="shared" si="265"/>
        <v>0</v>
      </c>
      <c r="P359" s="14">
        <f t="shared" si="265"/>
        <v>0</v>
      </c>
      <c r="Q359" s="13"/>
      <c r="R359" s="13"/>
      <c r="S359" s="77"/>
      <c r="T359" s="13"/>
      <c r="U359" s="13"/>
      <c r="V359" s="13"/>
      <c r="W359" s="13"/>
      <c r="X359" s="13"/>
      <c r="Y359" s="77"/>
      <c r="Z359" s="13"/>
      <c r="AA359" s="13"/>
      <c r="AB359" s="13"/>
    </row>
    <row r="360" spans="1:28" s="16" customFormat="1" ht="59.25" customHeight="1">
      <c r="A360" s="100"/>
      <c r="B360" s="151"/>
      <c r="C360" s="127"/>
      <c r="D360" s="127"/>
      <c r="E360" s="130"/>
      <c r="F360" s="32" t="s">
        <v>176</v>
      </c>
      <c r="G360" s="14">
        <f>G363</f>
        <v>0</v>
      </c>
      <c r="H360" s="14"/>
      <c r="I360" s="14"/>
      <c r="J360" s="14"/>
      <c r="K360" s="14"/>
      <c r="L360" s="14">
        <f t="shared" ref="L360:P360" si="266">L363</f>
        <v>0</v>
      </c>
      <c r="M360" s="14">
        <f t="shared" si="266"/>
        <v>0</v>
      </c>
      <c r="N360" s="14">
        <f t="shared" si="266"/>
        <v>0</v>
      </c>
      <c r="O360" s="14">
        <f t="shared" si="266"/>
        <v>0</v>
      </c>
      <c r="P360" s="14">
        <f t="shared" si="266"/>
        <v>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61.5" customHeight="1">
      <c r="A361" s="100"/>
      <c r="B361" s="152"/>
      <c r="C361" s="128"/>
      <c r="D361" s="128"/>
      <c r="E361" s="131"/>
      <c r="F361" s="32" t="s">
        <v>19</v>
      </c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51.75" customHeight="1">
      <c r="A362" s="126"/>
      <c r="B362" s="250" t="s">
        <v>178</v>
      </c>
      <c r="C362" s="126">
        <v>2018</v>
      </c>
      <c r="D362" s="126">
        <v>2025</v>
      </c>
      <c r="E362" s="140" t="s">
        <v>16</v>
      </c>
      <c r="F362" s="32" t="s">
        <v>17</v>
      </c>
      <c r="G362" s="14">
        <f>G365</f>
        <v>0</v>
      </c>
      <c r="H362" s="14"/>
      <c r="I362" s="14"/>
      <c r="J362" s="14"/>
      <c r="K362" s="14"/>
      <c r="L362" s="14">
        <f t="shared" ref="L362:P362" si="267">L365</f>
        <v>0</v>
      </c>
      <c r="M362" s="14">
        <f t="shared" si="267"/>
        <v>0</v>
      </c>
      <c r="N362" s="14">
        <f t="shared" si="267"/>
        <v>0</v>
      </c>
      <c r="O362" s="14">
        <f t="shared" si="267"/>
        <v>0</v>
      </c>
      <c r="P362" s="14">
        <f t="shared" si="267"/>
        <v>0</v>
      </c>
      <c r="Q362" s="13"/>
      <c r="R362" s="13"/>
      <c r="S362" s="77"/>
      <c r="T362" s="13"/>
      <c r="U362" s="13"/>
      <c r="V362" s="13"/>
      <c r="W362" s="13"/>
      <c r="X362" s="13"/>
      <c r="Y362" s="77"/>
      <c r="Z362" s="13"/>
      <c r="AA362" s="13"/>
      <c r="AB362" s="13"/>
    </row>
    <row r="363" spans="1:28" s="16" customFormat="1" ht="54.75" customHeight="1">
      <c r="A363" s="127"/>
      <c r="B363" s="251"/>
      <c r="C363" s="127"/>
      <c r="D363" s="127"/>
      <c r="E363" s="141"/>
      <c r="F363" s="32" t="s">
        <v>176</v>
      </c>
      <c r="G363" s="14">
        <f>G366</f>
        <v>0</v>
      </c>
      <c r="H363" s="14"/>
      <c r="I363" s="14"/>
      <c r="J363" s="14"/>
      <c r="K363" s="14"/>
      <c r="L363" s="14">
        <f t="shared" ref="L363:P363" si="268">L366</f>
        <v>0</v>
      </c>
      <c r="M363" s="14">
        <f t="shared" si="268"/>
        <v>0</v>
      </c>
      <c r="N363" s="14">
        <f t="shared" si="268"/>
        <v>0</v>
      </c>
      <c r="O363" s="14">
        <f t="shared" si="268"/>
        <v>0</v>
      </c>
      <c r="P363" s="14">
        <f t="shared" si="268"/>
        <v>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165" customHeight="1">
      <c r="A364" s="128"/>
      <c r="B364" s="252"/>
      <c r="C364" s="128"/>
      <c r="D364" s="128"/>
      <c r="E364" s="142"/>
      <c r="F364" s="32" t="s">
        <v>19</v>
      </c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73.5" customHeight="1">
      <c r="A365" s="101"/>
      <c r="B365" s="143" t="s">
        <v>179</v>
      </c>
      <c r="C365" s="126">
        <v>2018</v>
      </c>
      <c r="D365" s="126">
        <v>2025</v>
      </c>
      <c r="E365" s="140" t="s">
        <v>16</v>
      </c>
      <c r="F365" s="32" t="s">
        <v>17</v>
      </c>
      <c r="G365" s="14">
        <f>H365+I365+J365+K365+L365+M365+N365+O365+P365</f>
        <v>0</v>
      </c>
      <c r="H365" s="14"/>
      <c r="I365" s="14"/>
      <c r="J365" s="14"/>
      <c r="K365" s="14"/>
      <c r="L365" s="14">
        <f>L366</f>
        <v>0</v>
      </c>
      <c r="M365" s="14">
        <f t="shared" ref="M365:P365" si="269">M366</f>
        <v>0</v>
      </c>
      <c r="N365" s="14">
        <f t="shared" si="269"/>
        <v>0</v>
      </c>
      <c r="O365" s="14">
        <f t="shared" si="269"/>
        <v>0</v>
      </c>
      <c r="P365" s="14">
        <f t="shared" si="269"/>
        <v>0</v>
      </c>
      <c r="Q365" s="107" t="s">
        <v>187</v>
      </c>
      <c r="R365" s="13" t="s">
        <v>129</v>
      </c>
      <c r="S365" s="77">
        <v>0.5</v>
      </c>
      <c r="T365" s="13"/>
      <c r="U365" s="13"/>
      <c r="V365" s="13"/>
      <c r="W365" s="13"/>
      <c r="X365" s="77">
        <v>0.1</v>
      </c>
      <c r="Y365" s="77">
        <v>0.1</v>
      </c>
      <c r="Z365" s="77">
        <v>0.1</v>
      </c>
      <c r="AA365" s="77">
        <v>0.1</v>
      </c>
      <c r="AB365" s="77">
        <v>0.1</v>
      </c>
    </row>
    <row r="366" spans="1:28" s="16" customFormat="1" ht="48" customHeight="1">
      <c r="A366" s="102"/>
      <c r="B366" s="144"/>
      <c r="C366" s="127"/>
      <c r="D366" s="127"/>
      <c r="E366" s="141"/>
      <c r="F366" s="32" t="s">
        <v>176</v>
      </c>
      <c r="G366" s="14">
        <f>H366+I366+J366+K366+L366+M366+N366+O366+P366</f>
        <v>0</v>
      </c>
      <c r="H366" s="14"/>
      <c r="I366" s="14"/>
      <c r="J366" s="14"/>
      <c r="K366" s="14"/>
      <c r="L366" s="14">
        <v>0</v>
      </c>
      <c r="M366" s="14">
        <v>0</v>
      </c>
      <c r="N366" s="14"/>
      <c r="O366" s="14"/>
      <c r="P366" s="14"/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36" customHeight="1">
      <c r="A367" s="103"/>
      <c r="B367" s="145"/>
      <c r="C367" s="128"/>
      <c r="D367" s="128"/>
      <c r="E367" s="142"/>
      <c r="F367" s="32" t="s">
        <v>19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36" customHeight="1">
      <c r="A368" s="104"/>
      <c r="B368" s="178" t="s">
        <v>180</v>
      </c>
      <c r="C368" s="126">
        <v>2018</v>
      </c>
      <c r="D368" s="126">
        <v>2025</v>
      </c>
      <c r="E368" s="140" t="s">
        <v>16</v>
      </c>
      <c r="F368" s="32" t="s">
        <v>17</v>
      </c>
      <c r="G368" s="14">
        <f>G371</f>
        <v>400624</v>
      </c>
      <c r="H368" s="14">
        <f t="shared" ref="H368:P368" si="270">H371</f>
        <v>0</v>
      </c>
      <c r="I368" s="14">
        <f t="shared" si="270"/>
        <v>0</v>
      </c>
      <c r="J368" s="14">
        <f t="shared" si="270"/>
        <v>0</v>
      </c>
      <c r="K368" s="14">
        <f t="shared" si="270"/>
        <v>0</v>
      </c>
      <c r="L368" s="14">
        <f t="shared" si="270"/>
        <v>12624</v>
      </c>
      <c r="M368" s="14">
        <f t="shared" si="270"/>
        <v>97000</v>
      </c>
      <c r="N368" s="14">
        <f t="shared" si="270"/>
        <v>97000</v>
      </c>
      <c r="O368" s="14">
        <f t="shared" si="270"/>
        <v>97000</v>
      </c>
      <c r="P368" s="14">
        <f t="shared" si="270"/>
        <v>97000</v>
      </c>
      <c r="Q368" s="13"/>
      <c r="R368" s="13"/>
      <c r="S368" s="77"/>
      <c r="T368" s="13"/>
      <c r="U368" s="13"/>
      <c r="V368" s="13"/>
      <c r="W368" s="13"/>
      <c r="X368" s="13"/>
      <c r="Y368" s="77"/>
      <c r="Z368" s="13"/>
      <c r="AA368" s="13"/>
      <c r="AB368" s="13"/>
    </row>
    <row r="369" spans="1:28" s="16" customFormat="1" ht="50.25" customHeight="1">
      <c r="A369" s="104"/>
      <c r="B369" s="144"/>
      <c r="C369" s="127"/>
      <c r="D369" s="127"/>
      <c r="E369" s="141"/>
      <c r="F369" s="32" t="s">
        <v>176</v>
      </c>
      <c r="G369" s="14">
        <f>G372</f>
        <v>400624</v>
      </c>
      <c r="H369" s="14">
        <f t="shared" ref="H369:P369" si="271">H372</f>
        <v>0</v>
      </c>
      <c r="I369" s="14">
        <f t="shared" si="271"/>
        <v>0</v>
      </c>
      <c r="J369" s="14">
        <f t="shared" si="271"/>
        <v>0</v>
      </c>
      <c r="K369" s="14">
        <f t="shared" si="271"/>
        <v>0</v>
      </c>
      <c r="L369" s="14">
        <f t="shared" si="271"/>
        <v>12624</v>
      </c>
      <c r="M369" s="14">
        <f t="shared" si="271"/>
        <v>97000</v>
      </c>
      <c r="N369" s="14">
        <f t="shared" si="271"/>
        <v>97000</v>
      </c>
      <c r="O369" s="14">
        <f t="shared" si="271"/>
        <v>97000</v>
      </c>
      <c r="P369" s="14">
        <f t="shared" si="271"/>
        <v>97000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6.25" customHeight="1">
      <c r="A370" s="104"/>
      <c r="B370" s="145"/>
      <c r="C370" s="128"/>
      <c r="D370" s="128"/>
      <c r="E370" s="142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s="16" customFormat="1" ht="35.25" customHeight="1">
      <c r="A371" s="104"/>
      <c r="B371" s="178" t="s">
        <v>181</v>
      </c>
      <c r="C371" s="126">
        <v>2018</v>
      </c>
      <c r="D371" s="126">
        <v>2025</v>
      </c>
      <c r="E371" s="140" t="s">
        <v>16</v>
      </c>
      <c r="F371" s="32" t="s">
        <v>17</v>
      </c>
      <c r="G371" s="14">
        <f>G374+G377+G380</f>
        <v>400624</v>
      </c>
      <c r="H371" s="14"/>
      <c r="I371" s="14"/>
      <c r="J371" s="14"/>
      <c r="K371" s="14"/>
      <c r="L371" s="14">
        <f t="shared" ref="L371:P371" si="272">L374+L377+L380</f>
        <v>12624</v>
      </c>
      <c r="M371" s="14">
        <f t="shared" si="272"/>
        <v>97000</v>
      </c>
      <c r="N371" s="14">
        <f t="shared" si="272"/>
        <v>97000</v>
      </c>
      <c r="O371" s="14">
        <f t="shared" si="272"/>
        <v>97000</v>
      </c>
      <c r="P371" s="14">
        <f t="shared" si="272"/>
        <v>97000</v>
      </c>
      <c r="Q371" s="13"/>
      <c r="R371" s="13"/>
      <c r="S371" s="77"/>
      <c r="T371" s="13"/>
      <c r="U371" s="13"/>
      <c r="V371" s="13"/>
      <c r="W371" s="13"/>
      <c r="X371" s="13"/>
      <c r="Y371" s="77"/>
      <c r="Z371" s="13"/>
      <c r="AA371" s="13"/>
      <c r="AB371" s="13"/>
    </row>
    <row r="372" spans="1:28" s="16" customFormat="1" ht="51.75" customHeight="1">
      <c r="A372" s="104"/>
      <c r="B372" s="144"/>
      <c r="C372" s="127"/>
      <c r="D372" s="127"/>
      <c r="E372" s="141"/>
      <c r="F372" s="32" t="s">
        <v>176</v>
      </c>
      <c r="G372" s="14">
        <f>G375+G378+G381</f>
        <v>400624</v>
      </c>
      <c r="H372" s="14"/>
      <c r="I372" s="14"/>
      <c r="J372" s="14"/>
      <c r="K372" s="14"/>
      <c r="L372" s="14">
        <f t="shared" ref="L372:P372" si="273">L375+L378+L381</f>
        <v>12624</v>
      </c>
      <c r="M372" s="14">
        <f t="shared" si="273"/>
        <v>97000</v>
      </c>
      <c r="N372" s="14">
        <f t="shared" si="273"/>
        <v>97000</v>
      </c>
      <c r="O372" s="14">
        <f t="shared" si="273"/>
        <v>97000</v>
      </c>
      <c r="P372" s="14">
        <f t="shared" si="273"/>
        <v>97000</v>
      </c>
      <c r="Q372" s="13"/>
      <c r="R372" s="13"/>
      <c r="S372" s="77"/>
      <c r="T372" s="13"/>
      <c r="U372" s="13"/>
      <c r="V372" s="13"/>
      <c r="W372" s="13"/>
      <c r="X372" s="13"/>
      <c r="Y372" s="77"/>
      <c r="Z372" s="13"/>
      <c r="AA372" s="13"/>
      <c r="AB372" s="13"/>
    </row>
    <row r="373" spans="1:28" s="16" customFormat="1" ht="87.75" customHeight="1">
      <c r="A373" s="104"/>
      <c r="B373" s="145"/>
      <c r="C373" s="128"/>
      <c r="D373" s="128"/>
      <c r="E373" s="142"/>
      <c r="F373" s="32" t="s">
        <v>19</v>
      </c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3"/>
      <c r="R373" s="13"/>
      <c r="S373" s="77"/>
      <c r="T373" s="13"/>
      <c r="U373" s="13"/>
      <c r="V373" s="13"/>
      <c r="W373" s="13"/>
      <c r="X373" s="13"/>
      <c r="Y373" s="77"/>
      <c r="Z373" s="13"/>
      <c r="AA373" s="13"/>
      <c r="AB373" s="13"/>
    </row>
    <row r="374" spans="1:28" s="16" customFormat="1" ht="71.25" customHeight="1">
      <c r="A374" s="106"/>
      <c r="B374" s="143" t="s">
        <v>182</v>
      </c>
      <c r="C374" s="126">
        <v>2018</v>
      </c>
      <c r="D374" s="126">
        <v>2025</v>
      </c>
      <c r="E374" s="140" t="s">
        <v>16</v>
      </c>
      <c r="F374" s="32" t="s">
        <v>17</v>
      </c>
      <c r="G374" s="14">
        <f t="shared" ref="G374:G376" si="274">H374+I374+J374+K374+L374+M374+N374+O374+P374</f>
        <v>272000</v>
      </c>
      <c r="H374" s="14"/>
      <c r="I374" s="14"/>
      <c r="J374" s="14"/>
      <c r="K374" s="14"/>
      <c r="L374" s="14">
        <f>L375</f>
        <v>0</v>
      </c>
      <c r="M374" s="14">
        <f t="shared" ref="M374:P374" si="275">M375</f>
        <v>68000</v>
      </c>
      <c r="N374" s="14">
        <f t="shared" si="275"/>
        <v>68000</v>
      </c>
      <c r="O374" s="14">
        <f t="shared" si="275"/>
        <v>68000</v>
      </c>
      <c r="P374" s="14">
        <f t="shared" si="275"/>
        <v>68000</v>
      </c>
      <c r="Q374" s="107" t="s">
        <v>188</v>
      </c>
      <c r="R374" s="13" t="s">
        <v>129</v>
      </c>
      <c r="S374" s="77"/>
      <c r="T374" s="13"/>
      <c r="U374" s="13"/>
      <c r="V374" s="13"/>
      <c r="W374" s="13"/>
      <c r="X374" s="77"/>
      <c r="Y374" s="77">
        <v>100</v>
      </c>
      <c r="Z374" s="77">
        <v>100</v>
      </c>
      <c r="AA374" s="77">
        <v>100</v>
      </c>
      <c r="AB374" s="77">
        <v>100</v>
      </c>
    </row>
    <row r="375" spans="1:28" s="16" customFormat="1" ht="52.5" customHeight="1">
      <c r="A375" s="106"/>
      <c r="B375" s="144"/>
      <c r="C375" s="127"/>
      <c r="D375" s="127"/>
      <c r="E375" s="141"/>
      <c r="F375" s="32" t="s">
        <v>176</v>
      </c>
      <c r="G375" s="14">
        <f t="shared" si="274"/>
        <v>272000</v>
      </c>
      <c r="H375" s="14"/>
      <c r="I375" s="14"/>
      <c r="J375" s="14"/>
      <c r="K375" s="14"/>
      <c r="L375" s="14"/>
      <c r="M375" s="14">
        <v>68000</v>
      </c>
      <c r="N375" s="14">
        <v>68000</v>
      </c>
      <c r="O375" s="14">
        <v>68000</v>
      </c>
      <c r="P375" s="14">
        <v>68000</v>
      </c>
      <c r="Q375" s="13"/>
      <c r="R375" s="13"/>
      <c r="S375" s="77"/>
      <c r="T375" s="13"/>
      <c r="U375" s="13"/>
      <c r="V375" s="13"/>
      <c r="W375" s="13"/>
      <c r="X375" s="13"/>
      <c r="Y375" s="77"/>
      <c r="Z375" s="13"/>
      <c r="AA375" s="13"/>
      <c r="AB375" s="13"/>
    </row>
    <row r="376" spans="1:28" s="16" customFormat="1" ht="84" customHeight="1">
      <c r="A376" s="106"/>
      <c r="B376" s="145"/>
      <c r="C376" s="128"/>
      <c r="D376" s="128"/>
      <c r="E376" s="142"/>
      <c r="F376" s="32" t="s">
        <v>19</v>
      </c>
      <c r="G376" s="14">
        <f t="shared" si="274"/>
        <v>0</v>
      </c>
      <c r="H376" s="14"/>
      <c r="I376" s="14"/>
      <c r="J376" s="14"/>
      <c r="K376" s="14"/>
      <c r="L376" s="14"/>
      <c r="M376" s="14"/>
      <c r="N376" s="14"/>
      <c r="O376" s="14"/>
      <c r="P376" s="14"/>
      <c r="Q376" s="13"/>
      <c r="R376" s="13"/>
      <c r="S376" s="77"/>
      <c r="T376" s="13"/>
      <c r="U376" s="13"/>
      <c r="V376" s="13"/>
      <c r="W376" s="13"/>
      <c r="X376" s="13"/>
      <c r="Y376" s="77"/>
      <c r="Z376" s="13"/>
      <c r="AA376" s="13"/>
      <c r="AB376" s="13"/>
    </row>
    <row r="377" spans="1:28" s="16" customFormat="1" ht="45.75" customHeight="1">
      <c r="A377" s="106"/>
      <c r="B377" s="143" t="s">
        <v>183</v>
      </c>
      <c r="C377" s="126">
        <v>2018</v>
      </c>
      <c r="D377" s="126">
        <v>2025</v>
      </c>
      <c r="E377" s="140" t="s">
        <v>16</v>
      </c>
      <c r="F377" s="32" t="s">
        <v>17</v>
      </c>
      <c r="G377" s="14">
        <f t="shared" ref="G377:G379" si="276">H377+I377+J377+K377+L377+M377+N377+O377+P377</f>
        <v>28624</v>
      </c>
      <c r="H377" s="14"/>
      <c r="I377" s="14"/>
      <c r="J377" s="14"/>
      <c r="K377" s="14"/>
      <c r="L377" s="14">
        <f>L378</f>
        <v>12624</v>
      </c>
      <c r="M377" s="14">
        <f t="shared" ref="M377:P377" si="277">M378</f>
        <v>4000</v>
      </c>
      <c r="N377" s="14">
        <f t="shared" si="277"/>
        <v>4000</v>
      </c>
      <c r="O377" s="14">
        <f t="shared" si="277"/>
        <v>4000</v>
      </c>
      <c r="P377" s="14">
        <f t="shared" si="277"/>
        <v>4000</v>
      </c>
      <c r="Q377" s="107" t="s">
        <v>188</v>
      </c>
      <c r="R377" s="13" t="s">
        <v>129</v>
      </c>
      <c r="S377" s="77"/>
      <c r="T377" s="13"/>
      <c r="U377" s="13"/>
      <c r="V377" s="13"/>
      <c r="W377" s="13"/>
      <c r="X377" s="77">
        <v>100</v>
      </c>
      <c r="Y377" s="77">
        <v>100</v>
      </c>
      <c r="Z377" s="77">
        <v>100</v>
      </c>
      <c r="AA377" s="77">
        <v>100</v>
      </c>
      <c r="AB377" s="77">
        <v>100</v>
      </c>
    </row>
    <row r="378" spans="1:28" s="16" customFormat="1" ht="48.75" customHeight="1">
      <c r="A378" s="106"/>
      <c r="B378" s="146"/>
      <c r="C378" s="127"/>
      <c r="D378" s="127"/>
      <c r="E378" s="141"/>
      <c r="F378" s="32" t="s">
        <v>176</v>
      </c>
      <c r="G378" s="14">
        <f t="shared" si="276"/>
        <v>28624</v>
      </c>
      <c r="H378" s="14"/>
      <c r="I378" s="14"/>
      <c r="J378" s="14"/>
      <c r="K378" s="14"/>
      <c r="L378" s="14">
        <v>12624</v>
      </c>
      <c r="M378" s="14">
        <v>4000</v>
      </c>
      <c r="N378" s="14">
        <v>4000</v>
      </c>
      <c r="O378" s="14">
        <v>4000</v>
      </c>
      <c r="P378" s="14">
        <v>4000</v>
      </c>
      <c r="Q378" s="13"/>
      <c r="R378" s="13"/>
      <c r="S378" s="77"/>
      <c r="T378" s="13"/>
      <c r="U378" s="13"/>
      <c r="V378" s="13"/>
      <c r="W378" s="13"/>
      <c r="X378" s="13"/>
      <c r="Y378" s="77"/>
      <c r="Z378" s="13"/>
      <c r="AA378" s="13"/>
      <c r="AB378" s="13"/>
    </row>
    <row r="379" spans="1:28" s="16" customFormat="1" ht="84" customHeight="1">
      <c r="A379" s="106"/>
      <c r="B379" s="147"/>
      <c r="C379" s="128"/>
      <c r="D379" s="128"/>
      <c r="E379" s="142"/>
      <c r="F379" s="32" t="s">
        <v>19</v>
      </c>
      <c r="G379" s="14">
        <f t="shared" si="276"/>
        <v>0</v>
      </c>
      <c r="H379" s="14"/>
      <c r="I379" s="14"/>
      <c r="J379" s="14"/>
      <c r="K379" s="14"/>
      <c r="L379" s="14"/>
      <c r="M379" s="14"/>
      <c r="N379" s="14"/>
      <c r="O379" s="14"/>
      <c r="P379" s="14"/>
      <c r="Q379" s="13"/>
      <c r="R379" s="13"/>
      <c r="S379" s="77"/>
      <c r="T379" s="13"/>
      <c r="U379" s="13"/>
      <c r="V379" s="13"/>
      <c r="W379" s="13"/>
      <c r="X379" s="13"/>
      <c r="Y379" s="77"/>
      <c r="Z379" s="13"/>
      <c r="AA379" s="13"/>
      <c r="AB379" s="13"/>
    </row>
    <row r="380" spans="1:28" s="16" customFormat="1" ht="163.5" customHeight="1">
      <c r="A380" s="106"/>
      <c r="B380" s="143" t="s">
        <v>184</v>
      </c>
      <c r="C380" s="126">
        <v>2018</v>
      </c>
      <c r="D380" s="126">
        <v>2025</v>
      </c>
      <c r="E380" s="140" t="s">
        <v>16</v>
      </c>
      <c r="F380" s="32" t="s">
        <v>17</v>
      </c>
      <c r="G380" s="14">
        <f>H380+I380+J380+K380+L380+M380+N380+O380+P380</f>
        <v>100000</v>
      </c>
      <c r="H380" s="14"/>
      <c r="I380" s="14"/>
      <c r="J380" s="14"/>
      <c r="K380" s="14"/>
      <c r="L380" s="14">
        <f>L381</f>
        <v>0</v>
      </c>
      <c r="M380" s="14">
        <f t="shared" ref="M380:P380" si="278">M381</f>
        <v>25000</v>
      </c>
      <c r="N380" s="14">
        <f t="shared" si="278"/>
        <v>25000</v>
      </c>
      <c r="O380" s="14">
        <f t="shared" si="278"/>
        <v>25000</v>
      </c>
      <c r="P380" s="14">
        <f t="shared" si="278"/>
        <v>25000</v>
      </c>
      <c r="Q380" s="107" t="s">
        <v>189</v>
      </c>
      <c r="R380" s="13" t="s">
        <v>129</v>
      </c>
      <c r="S380" s="77">
        <v>100</v>
      </c>
      <c r="T380" s="13"/>
      <c r="U380" s="13"/>
      <c r="V380" s="13"/>
      <c r="W380" s="13"/>
      <c r="X380" s="77">
        <v>20</v>
      </c>
      <c r="Y380" s="77">
        <v>40</v>
      </c>
      <c r="Z380" s="77">
        <v>60</v>
      </c>
      <c r="AA380" s="77">
        <v>80</v>
      </c>
      <c r="AB380" s="77">
        <v>100</v>
      </c>
    </row>
    <row r="381" spans="1:28" s="16" customFormat="1" ht="51" customHeight="1">
      <c r="A381" s="106"/>
      <c r="B381" s="146"/>
      <c r="C381" s="127"/>
      <c r="D381" s="127"/>
      <c r="E381" s="141"/>
      <c r="F381" s="32" t="s">
        <v>176</v>
      </c>
      <c r="G381" s="14">
        <f t="shared" ref="G381:G382" si="279">H381+I381+J381+K381+L381+M381+N381+O381+P381</f>
        <v>100000</v>
      </c>
      <c r="H381" s="14"/>
      <c r="I381" s="14"/>
      <c r="J381" s="14"/>
      <c r="K381" s="14"/>
      <c r="L381" s="14">
        <v>0</v>
      </c>
      <c r="M381" s="14">
        <v>25000</v>
      </c>
      <c r="N381" s="14">
        <v>25000</v>
      </c>
      <c r="O381" s="14">
        <v>25000</v>
      </c>
      <c r="P381" s="14">
        <v>25000</v>
      </c>
      <c r="Q381" s="13"/>
      <c r="R381" s="13"/>
      <c r="S381" s="77"/>
      <c r="T381" s="13"/>
      <c r="U381" s="13"/>
      <c r="V381" s="13"/>
      <c r="W381" s="13"/>
      <c r="X381" s="13"/>
      <c r="Y381" s="77"/>
      <c r="Z381" s="13"/>
      <c r="AA381" s="13"/>
      <c r="AB381" s="13"/>
    </row>
    <row r="382" spans="1:28" s="16" customFormat="1" ht="87.75" customHeight="1">
      <c r="A382" s="106"/>
      <c r="B382" s="147"/>
      <c r="C382" s="128"/>
      <c r="D382" s="128"/>
      <c r="E382" s="142"/>
      <c r="F382" s="32" t="s">
        <v>19</v>
      </c>
      <c r="G382" s="14">
        <f t="shared" si="279"/>
        <v>0</v>
      </c>
      <c r="H382" s="14"/>
      <c r="I382" s="14"/>
      <c r="J382" s="14"/>
      <c r="K382" s="14"/>
      <c r="L382" s="14"/>
      <c r="M382" s="14"/>
      <c r="N382" s="14"/>
      <c r="O382" s="14"/>
      <c r="P382" s="14"/>
      <c r="Q382" s="13"/>
      <c r="R382" s="13"/>
      <c r="S382" s="77"/>
      <c r="T382" s="13"/>
      <c r="U382" s="13"/>
      <c r="V382" s="13"/>
      <c r="W382" s="13"/>
      <c r="X382" s="13"/>
      <c r="Y382" s="77"/>
      <c r="Z382" s="13"/>
      <c r="AA382" s="13"/>
      <c r="AB382" s="13"/>
    </row>
    <row r="383" spans="1:28" s="16" customFormat="1" ht="47.25" customHeight="1">
      <c r="A383" s="106"/>
      <c r="B383" s="137" t="s">
        <v>185</v>
      </c>
      <c r="C383" s="126">
        <v>2018</v>
      </c>
      <c r="D383" s="126">
        <v>2025</v>
      </c>
      <c r="E383" s="140" t="s">
        <v>16</v>
      </c>
      <c r="F383" s="32" t="s">
        <v>17</v>
      </c>
      <c r="G383" s="14">
        <f>G359+G368</f>
        <v>400624</v>
      </c>
      <c r="H383" s="14">
        <f t="shared" ref="H383:P383" si="280">H359+H368</f>
        <v>0</v>
      </c>
      <c r="I383" s="14">
        <f t="shared" si="280"/>
        <v>0</v>
      </c>
      <c r="J383" s="14">
        <f t="shared" si="280"/>
        <v>0</v>
      </c>
      <c r="K383" s="14">
        <f t="shared" si="280"/>
        <v>0</v>
      </c>
      <c r="L383" s="14">
        <f t="shared" si="280"/>
        <v>12624</v>
      </c>
      <c r="M383" s="14">
        <f t="shared" si="280"/>
        <v>97000</v>
      </c>
      <c r="N383" s="14">
        <f t="shared" si="280"/>
        <v>97000</v>
      </c>
      <c r="O383" s="14">
        <f t="shared" si="280"/>
        <v>97000</v>
      </c>
      <c r="P383" s="14">
        <f t="shared" si="280"/>
        <v>97000</v>
      </c>
      <c r="Q383" s="13"/>
      <c r="R383" s="13"/>
      <c r="S383" s="77"/>
      <c r="T383" s="13"/>
      <c r="U383" s="13"/>
      <c r="V383" s="13"/>
      <c r="W383" s="13"/>
      <c r="X383" s="13"/>
      <c r="Y383" s="77"/>
      <c r="Z383" s="13"/>
      <c r="AA383" s="13"/>
      <c r="AB383" s="13"/>
    </row>
    <row r="384" spans="1:28" s="16" customFormat="1" ht="46.5" customHeight="1">
      <c r="A384" s="106"/>
      <c r="B384" s="138"/>
      <c r="C384" s="127"/>
      <c r="D384" s="127"/>
      <c r="E384" s="141"/>
      <c r="F384" s="32" t="s">
        <v>176</v>
      </c>
      <c r="G384" s="14">
        <f>G360+G369</f>
        <v>400624</v>
      </c>
      <c r="H384" s="14">
        <f t="shared" ref="H384:P384" si="281">H360+H369</f>
        <v>0</v>
      </c>
      <c r="I384" s="14">
        <f t="shared" si="281"/>
        <v>0</v>
      </c>
      <c r="J384" s="14">
        <f t="shared" si="281"/>
        <v>0</v>
      </c>
      <c r="K384" s="14">
        <f t="shared" si="281"/>
        <v>0</v>
      </c>
      <c r="L384" s="14">
        <f t="shared" si="281"/>
        <v>12624</v>
      </c>
      <c r="M384" s="14">
        <f t="shared" si="281"/>
        <v>97000</v>
      </c>
      <c r="N384" s="14">
        <f t="shared" si="281"/>
        <v>97000</v>
      </c>
      <c r="O384" s="14">
        <f t="shared" si="281"/>
        <v>97000</v>
      </c>
      <c r="P384" s="14">
        <f t="shared" si="281"/>
        <v>97000</v>
      </c>
      <c r="Q384" s="13"/>
      <c r="R384" s="13"/>
      <c r="S384" s="77"/>
      <c r="T384" s="13"/>
      <c r="U384" s="13"/>
      <c r="V384" s="13"/>
      <c r="W384" s="13"/>
      <c r="X384" s="13"/>
      <c r="Y384" s="77"/>
      <c r="Z384" s="13"/>
      <c r="AA384" s="13"/>
      <c r="AB384" s="13"/>
    </row>
    <row r="385" spans="1:28" s="16" customFormat="1" ht="87.75" customHeight="1">
      <c r="A385" s="106"/>
      <c r="B385" s="139"/>
      <c r="C385" s="128"/>
      <c r="D385" s="128"/>
      <c r="E385" s="142"/>
      <c r="F385" s="32" t="s">
        <v>19</v>
      </c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3"/>
      <c r="R385" s="13"/>
      <c r="S385" s="77"/>
      <c r="T385" s="13"/>
      <c r="U385" s="13"/>
      <c r="V385" s="13"/>
      <c r="W385" s="13"/>
      <c r="X385" s="13"/>
      <c r="Y385" s="77"/>
      <c r="Z385" s="13"/>
      <c r="AA385" s="13"/>
      <c r="AB385" s="13"/>
    </row>
    <row r="386" spans="1:28" ht="38.25" customHeight="1">
      <c r="A386" s="212" t="s">
        <v>84</v>
      </c>
      <c r="B386" s="213"/>
      <c r="C386" s="213"/>
      <c r="D386" s="213"/>
      <c r="E386" s="214"/>
      <c r="F386" s="32" t="s">
        <v>17</v>
      </c>
      <c r="G386" s="7">
        <f>G30+G74+G227+G251+G354+G277+G383</f>
        <v>259321272.67999998</v>
      </c>
      <c r="H386" s="7">
        <f>H30+H74+H227+H251+H354+H277</f>
        <v>40530915.329999998</v>
      </c>
      <c r="I386" s="7">
        <f>I30+I74+I227+I251+I354+I277</f>
        <v>38300755.899999999</v>
      </c>
      <c r="J386" s="30">
        <f>J30+J74+J227+J251</f>
        <v>33489669.25</v>
      </c>
      <c r="K386" s="14">
        <f>K30+K74+K227+K251+K277+K354</f>
        <v>38039579.660000004</v>
      </c>
      <c r="L386" s="14">
        <f>L30+L74+L227+L251+L277+L354+L383</f>
        <v>29984981.810000002</v>
      </c>
      <c r="M386" s="14">
        <f>M30+M74+M227+M251+M277+M354+M383</f>
        <v>20767969.969999999</v>
      </c>
      <c r="N386" s="14">
        <f>N30+N74+N227+N251+N277+N354+N383</f>
        <v>19387185.719999999</v>
      </c>
      <c r="O386" s="14">
        <f>O30+O74+O227+O251+O277+O354+O383</f>
        <v>19415860.719999999</v>
      </c>
      <c r="P386" s="14">
        <f>P30+P74+P227+P251+P277+P354+P383</f>
        <v>19404354.32</v>
      </c>
      <c r="Q386" s="3" t="s">
        <v>15</v>
      </c>
      <c r="R386" s="3" t="s">
        <v>15</v>
      </c>
      <c r="S386" s="73" t="s">
        <v>15</v>
      </c>
      <c r="T386" s="3" t="s">
        <v>15</v>
      </c>
      <c r="U386" s="3" t="s">
        <v>15</v>
      </c>
      <c r="V386" s="3" t="s">
        <v>15</v>
      </c>
      <c r="W386" s="13" t="s">
        <v>15</v>
      </c>
      <c r="X386" s="13" t="s">
        <v>15</v>
      </c>
      <c r="Y386" s="73" t="s">
        <v>15</v>
      </c>
      <c r="Z386" s="3"/>
      <c r="AA386" s="3"/>
      <c r="AB386" s="3"/>
    </row>
    <row r="387" spans="1:28" ht="144">
      <c r="A387" s="215"/>
      <c r="B387" s="216"/>
      <c r="C387" s="216"/>
      <c r="D387" s="216"/>
      <c r="E387" s="217"/>
      <c r="F387" s="32" t="s">
        <v>18</v>
      </c>
      <c r="G387" s="7">
        <f>H387+I387+J387+K387+L387+M387+N387+O387+P387</f>
        <v>160565076.41</v>
      </c>
      <c r="H387" s="7">
        <f>H31+H75+H228+H252+H355+H278</f>
        <v>14037955.1</v>
      </c>
      <c r="I387" s="7">
        <f>I31+I75+I228+I252+I355+I278</f>
        <v>15671391.240000002</v>
      </c>
      <c r="J387" s="7">
        <f>J31+J75+J228+J252+J355+J278</f>
        <v>17930833.059999999</v>
      </c>
      <c r="K387" s="14">
        <f>K31+K75+K228+K252+K355+K278</f>
        <v>16466336.569999998</v>
      </c>
      <c r="L387" s="14">
        <f>L31+L75+L228+L252+L355+L278+L384</f>
        <v>17735577.710000001</v>
      </c>
      <c r="M387" s="14">
        <f>M31+M75+M228+M252+M355+M278+M384</f>
        <v>20517969.969999999</v>
      </c>
      <c r="N387" s="14">
        <f>N31+N75+N228+N252+N355+N278+N384</f>
        <v>19387185.719999999</v>
      </c>
      <c r="O387" s="14">
        <f>O31+O75+O228+O252+O355+O278+O384</f>
        <v>19413472.719999999</v>
      </c>
      <c r="P387" s="14">
        <f>P31+P75+P228+P252+P355+P278+P384</f>
        <v>19404354.32</v>
      </c>
      <c r="Q387" s="3" t="s">
        <v>15</v>
      </c>
      <c r="R387" s="3" t="s">
        <v>15</v>
      </c>
      <c r="S387" s="73" t="s">
        <v>15</v>
      </c>
      <c r="T387" s="3" t="s">
        <v>15</v>
      </c>
      <c r="U387" s="3" t="s">
        <v>15</v>
      </c>
      <c r="V387" s="3" t="s">
        <v>15</v>
      </c>
      <c r="W387" s="13" t="s">
        <v>15</v>
      </c>
      <c r="X387" s="13" t="s">
        <v>15</v>
      </c>
      <c r="Y387" s="73" t="s">
        <v>15</v>
      </c>
      <c r="Z387" s="3"/>
      <c r="AA387" s="3"/>
      <c r="AB387" s="3"/>
    </row>
    <row r="388" spans="1:28" ht="119.25" customHeight="1">
      <c r="A388" s="215"/>
      <c r="B388" s="216"/>
      <c r="C388" s="216"/>
      <c r="D388" s="216"/>
      <c r="E388" s="217"/>
      <c r="F388" s="32" t="s">
        <v>65</v>
      </c>
      <c r="G388" s="7">
        <f>G139</f>
        <v>6909247.5700000003</v>
      </c>
      <c r="H388" s="7"/>
      <c r="I388" s="7"/>
      <c r="J388" s="14">
        <f>J139</f>
        <v>3554837.82</v>
      </c>
      <c r="K388" s="14">
        <f>K229</f>
        <v>3354409.75</v>
      </c>
      <c r="L388" s="14"/>
      <c r="M388" s="7"/>
      <c r="N388" s="14"/>
      <c r="O388" s="14"/>
      <c r="P388" s="14"/>
      <c r="Q388" s="3"/>
      <c r="R388" s="3"/>
      <c r="S388" s="73"/>
      <c r="T388" s="3"/>
      <c r="U388" s="3"/>
      <c r="V388" s="3"/>
      <c r="W388" s="13"/>
      <c r="X388" s="13"/>
      <c r="Y388" s="73"/>
      <c r="Z388" s="3"/>
      <c r="AA388" s="3"/>
      <c r="AB388" s="3"/>
    </row>
    <row r="389" spans="1:28" ht="107.25" customHeight="1">
      <c r="A389" s="218"/>
      <c r="B389" s="219"/>
      <c r="C389" s="219"/>
      <c r="D389" s="219"/>
      <c r="E389" s="220"/>
      <c r="F389" s="32" t="s">
        <v>64</v>
      </c>
      <c r="G389" s="7">
        <f t="shared" ref="G389:P389" si="282">G32+G76+G230+G253+G356+G279</f>
        <v>91844560.700000003</v>
      </c>
      <c r="H389" s="7">
        <f t="shared" si="282"/>
        <v>26492960.23</v>
      </c>
      <c r="I389" s="7">
        <f t="shared" si="282"/>
        <v>22629364.66</v>
      </c>
      <c r="J389" s="7">
        <f t="shared" si="282"/>
        <v>12003998.369999999</v>
      </c>
      <c r="K389" s="14">
        <f t="shared" si="282"/>
        <v>18218833.34</v>
      </c>
      <c r="L389" s="14">
        <f t="shared" si="282"/>
        <v>12249404.100000001</v>
      </c>
      <c r="M389" s="7">
        <f t="shared" si="282"/>
        <v>250000</v>
      </c>
      <c r="N389" s="7">
        <f t="shared" si="282"/>
        <v>0</v>
      </c>
      <c r="O389" s="7">
        <f t="shared" si="282"/>
        <v>0</v>
      </c>
      <c r="P389" s="7">
        <f t="shared" si="282"/>
        <v>0</v>
      </c>
      <c r="Q389" s="3" t="s">
        <v>15</v>
      </c>
      <c r="R389" s="3" t="s">
        <v>15</v>
      </c>
      <c r="S389" s="73" t="s">
        <v>15</v>
      </c>
      <c r="T389" s="3" t="s">
        <v>15</v>
      </c>
      <c r="U389" s="3" t="s">
        <v>15</v>
      </c>
      <c r="V389" s="3" t="s">
        <v>15</v>
      </c>
      <c r="W389" s="13" t="s">
        <v>15</v>
      </c>
      <c r="X389" s="13" t="s">
        <v>15</v>
      </c>
      <c r="Y389" s="73" t="s">
        <v>15</v>
      </c>
      <c r="Z389" s="3"/>
      <c r="AA389" s="3"/>
      <c r="AB389" s="3"/>
    </row>
    <row r="390" spans="1:28">
      <c r="A390" s="5"/>
      <c r="B390" s="5"/>
      <c r="C390" s="5"/>
      <c r="D390" s="5"/>
      <c r="E390" s="5"/>
      <c r="F390" s="5"/>
      <c r="G390" s="5"/>
      <c r="H390" s="5"/>
      <c r="I390" s="5"/>
      <c r="J390" s="15"/>
      <c r="K390" s="15"/>
      <c r="L390" s="15"/>
      <c r="M390" s="5"/>
      <c r="N390" s="15"/>
      <c r="O390" s="15"/>
      <c r="P390" s="25"/>
      <c r="Q390" s="5"/>
      <c r="R390" s="5"/>
      <c r="S390" s="97"/>
      <c r="T390" s="5"/>
      <c r="U390" s="5"/>
      <c r="V390" s="5"/>
      <c r="W390" s="15"/>
      <c r="X390" s="15"/>
      <c r="Y390" s="97"/>
      <c r="Z390" s="5"/>
      <c r="AA390" s="5"/>
      <c r="AB390" s="5"/>
    </row>
    <row r="391" spans="1:28">
      <c r="P391" s="15"/>
    </row>
    <row r="392" spans="1:28">
      <c r="B392" s="8"/>
      <c r="G392" s="8"/>
    </row>
    <row r="393" spans="1:28">
      <c r="B393" s="8"/>
    </row>
    <row r="394" spans="1:28">
      <c r="B394" s="8"/>
    </row>
  </sheetData>
  <mergeCells count="496">
    <mergeCell ref="C359:C361"/>
    <mergeCell ref="D359:D361"/>
    <mergeCell ref="C362:C364"/>
    <mergeCell ref="B362:B364"/>
    <mergeCell ref="D362:D364"/>
    <mergeCell ref="E362:E364"/>
    <mergeCell ref="A362:A364"/>
    <mergeCell ref="B371:B373"/>
    <mergeCell ref="C371:C373"/>
    <mergeCell ref="D371:D373"/>
    <mergeCell ref="E371:E373"/>
    <mergeCell ref="B365:B367"/>
    <mergeCell ref="C365:C367"/>
    <mergeCell ref="D365:D367"/>
    <mergeCell ref="E365:E367"/>
    <mergeCell ref="B368:B370"/>
    <mergeCell ref="C368:C370"/>
    <mergeCell ref="D368:D370"/>
    <mergeCell ref="E368:E370"/>
    <mergeCell ref="B342:B344"/>
    <mergeCell ref="C342:C344"/>
    <mergeCell ref="D342:D344"/>
    <mergeCell ref="E342:E344"/>
    <mergeCell ref="B333:B335"/>
    <mergeCell ref="B336:B338"/>
    <mergeCell ref="B339:B341"/>
    <mergeCell ref="C336:C338"/>
    <mergeCell ref="D336:D338"/>
    <mergeCell ref="E336:E338"/>
    <mergeCell ref="C339:C341"/>
    <mergeCell ref="D339:D341"/>
    <mergeCell ref="E339:E341"/>
    <mergeCell ref="C333:C335"/>
    <mergeCell ref="D333:D335"/>
    <mergeCell ref="E333:E335"/>
    <mergeCell ref="B71:B73"/>
    <mergeCell ref="C71:C73"/>
    <mergeCell ref="D71:D73"/>
    <mergeCell ref="E71:E73"/>
    <mergeCell ref="C330:C332"/>
    <mergeCell ref="D330:D332"/>
    <mergeCell ref="E330:E332"/>
    <mergeCell ref="C327:C329"/>
    <mergeCell ref="D327:D329"/>
    <mergeCell ref="E327:E329"/>
    <mergeCell ref="B327:B329"/>
    <mergeCell ref="B330:B332"/>
    <mergeCell ref="E324:E326"/>
    <mergeCell ref="D324:D326"/>
    <mergeCell ref="C324:C326"/>
    <mergeCell ref="B324:B326"/>
    <mergeCell ref="B321:B323"/>
    <mergeCell ref="C321:C323"/>
    <mergeCell ref="D321:D323"/>
    <mergeCell ref="E321:E323"/>
    <mergeCell ref="E215:E217"/>
    <mergeCell ref="B218:B220"/>
    <mergeCell ref="B215:B217"/>
    <mergeCell ref="E312:E314"/>
    <mergeCell ref="E309:E311"/>
    <mergeCell ref="A280:B280"/>
    <mergeCell ref="A281:B281"/>
    <mergeCell ref="B282:B284"/>
    <mergeCell ref="B285:B287"/>
    <mergeCell ref="E282:E284"/>
    <mergeCell ref="E285:E287"/>
    <mergeCell ref="E288:E290"/>
    <mergeCell ref="E291:E293"/>
    <mergeCell ref="E294:E296"/>
    <mergeCell ref="E306:E308"/>
    <mergeCell ref="B288:B290"/>
    <mergeCell ref="B291:B293"/>
    <mergeCell ref="B294:B296"/>
    <mergeCell ref="B306:B308"/>
    <mergeCell ref="B303:B305"/>
    <mergeCell ref="B312:B314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77:A279"/>
    <mergeCell ref="B277:B279"/>
    <mergeCell ref="C277:C279"/>
    <mergeCell ref="D277:D279"/>
    <mergeCell ref="E277:E279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E118:E120"/>
    <mergeCell ref="C303:C305"/>
    <mergeCell ref="D303:D305"/>
    <mergeCell ref="E303:E305"/>
    <mergeCell ref="B300:B302"/>
    <mergeCell ref="D274:D276"/>
    <mergeCell ref="E274:E276"/>
    <mergeCell ref="E297:E299"/>
    <mergeCell ref="B297:B299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1:B273"/>
    <mergeCell ref="C271:C273"/>
    <mergeCell ref="E146:E148"/>
    <mergeCell ref="B149:B151"/>
    <mergeCell ref="C149:C151"/>
    <mergeCell ref="E149:E15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386:E389"/>
    <mergeCell ref="A1:Y1"/>
    <mergeCell ref="A2:Y2"/>
    <mergeCell ref="A3:Y3"/>
    <mergeCell ref="A5:Y5"/>
    <mergeCell ref="A6:Y6"/>
    <mergeCell ref="A7:Y7"/>
    <mergeCell ref="A227:A230"/>
    <mergeCell ref="B227:B230"/>
    <mergeCell ref="C227:C230"/>
    <mergeCell ref="E227:E230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3:E205"/>
    <mergeCell ref="A248:A250"/>
    <mergeCell ref="B248:B250"/>
    <mergeCell ref="C248:C250"/>
    <mergeCell ref="D248:D250"/>
    <mergeCell ref="E248:E250"/>
    <mergeCell ref="A239:A241"/>
    <mergeCell ref="B239:B241"/>
    <mergeCell ref="C239:C241"/>
    <mergeCell ref="D239:D241"/>
    <mergeCell ref="E239:E241"/>
    <mergeCell ref="A242:A244"/>
    <mergeCell ref="B242:B244"/>
    <mergeCell ref="C242:C244"/>
    <mergeCell ref="D242:D244"/>
    <mergeCell ref="E242:E244"/>
    <mergeCell ref="A245:A247"/>
    <mergeCell ref="A232:B232"/>
    <mergeCell ref="A212:A214"/>
    <mergeCell ref="B212:B214"/>
    <mergeCell ref="C212:C214"/>
    <mergeCell ref="E212:E214"/>
    <mergeCell ref="A236:A238"/>
    <mergeCell ref="B236:B238"/>
    <mergeCell ref="A231:B231"/>
    <mergeCell ref="E209:E211"/>
    <mergeCell ref="A206:A208"/>
    <mergeCell ref="C236:C238"/>
    <mergeCell ref="B245:B247"/>
    <mergeCell ref="D236:D238"/>
    <mergeCell ref="E236:E238"/>
    <mergeCell ref="C245:C247"/>
    <mergeCell ref="D245:D247"/>
    <mergeCell ref="E245:E247"/>
    <mergeCell ref="C233:C235"/>
    <mergeCell ref="D233:D235"/>
    <mergeCell ref="E233:E235"/>
    <mergeCell ref="A233:A235"/>
    <mergeCell ref="B233:B235"/>
    <mergeCell ref="D224:D226"/>
    <mergeCell ref="E224:E226"/>
    <mergeCell ref="B221:B223"/>
    <mergeCell ref="C221:C223"/>
    <mergeCell ref="D221:D223"/>
    <mergeCell ref="E221:E223"/>
    <mergeCell ref="B224:B226"/>
    <mergeCell ref="C224:C226"/>
    <mergeCell ref="B268:B270"/>
    <mergeCell ref="C268:C270"/>
    <mergeCell ref="D268:D270"/>
    <mergeCell ref="E268:E270"/>
    <mergeCell ref="E265:E267"/>
    <mergeCell ref="B265:B267"/>
    <mergeCell ref="C265:C267"/>
    <mergeCell ref="D265:D267"/>
    <mergeCell ref="A271:A273"/>
    <mergeCell ref="D271:D273"/>
    <mergeCell ref="E271:E273"/>
    <mergeCell ref="B68:B70"/>
    <mergeCell ref="C68:C70"/>
    <mergeCell ref="D68:D70"/>
    <mergeCell ref="E68:E70"/>
    <mergeCell ref="B318:B320"/>
    <mergeCell ref="C318:C320"/>
    <mergeCell ref="D318:D320"/>
    <mergeCell ref="E318:E320"/>
    <mergeCell ref="E315:E317"/>
    <mergeCell ref="A254:B254"/>
    <mergeCell ref="B256:B258"/>
    <mergeCell ref="E256:E258"/>
    <mergeCell ref="A255:B255"/>
    <mergeCell ref="A251:A253"/>
    <mergeCell ref="B251:B253"/>
    <mergeCell ref="C251:C253"/>
    <mergeCell ref="D251:D253"/>
    <mergeCell ref="E251:E253"/>
    <mergeCell ref="B259:B261"/>
    <mergeCell ref="E259:E261"/>
    <mergeCell ref="A274:A276"/>
    <mergeCell ref="B274:B276"/>
    <mergeCell ref="C274:C276"/>
    <mergeCell ref="A268:A270"/>
    <mergeCell ref="B345:B347"/>
    <mergeCell ref="B348:B350"/>
    <mergeCell ref="C345:C347"/>
    <mergeCell ref="D345:D347"/>
    <mergeCell ref="C348:C350"/>
    <mergeCell ref="D348:D350"/>
    <mergeCell ref="E345:E347"/>
    <mergeCell ref="E348:E350"/>
    <mergeCell ref="B351:B353"/>
    <mergeCell ref="C351:C353"/>
    <mergeCell ref="D351:D353"/>
    <mergeCell ref="E351:E353"/>
    <mergeCell ref="C354:C356"/>
    <mergeCell ref="D354:D356"/>
    <mergeCell ref="E354:E356"/>
    <mergeCell ref="B354:B356"/>
    <mergeCell ref="A358:B358"/>
    <mergeCell ref="B383:B385"/>
    <mergeCell ref="C383:C385"/>
    <mergeCell ref="D383:D385"/>
    <mergeCell ref="E383:E385"/>
    <mergeCell ref="B374:B376"/>
    <mergeCell ref="C374:C376"/>
    <mergeCell ref="D374:D376"/>
    <mergeCell ref="E374:E376"/>
    <mergeCell ref="B380:B382"/>
    <mergeCell ref="C380:C382"/>
    <mergeCell ref="D380:D382"/>
    <mergeCell ref="E380:E382"/>
    <mergeCell ref="C377:C379"/>
    <mergeCell ref="D377:D379"/>
    <mergeCell ref="E377:E379"/>
    <mergeCell ref="B377:B379"/>
    <mergeCell ref="A357:B357"/>
    <mergeCell ref="E359:E361"/>
    <mergeCell ref="B359:B361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62" t="s">
        <v>175</v>
      </c>
      <c r="B1" s="263"/>
      <c r="C1" s="108" t="s">
        <v>71</v>
      </c>
      <c r="D1" s="108" t="s">
        <v>71</v>
      </c>
      <c r="E1" s="108" t="s">
        <v>71</v>
      </c>
      <c r="F1" s="109" t="s">
        <v>71</v>
      </c>
      <c r="G1" s="110" t="s">
        <v>71</v>
      </c>
      <c r="H1" s="109" t="s">
        <v>71</v>
      </c>
      <c r="I1" s="109" t="s">
        <v>71</v>
      </c>
      <c r="J1" s="109" t="s">
        <v>71</v>
      </c>
      <c r="K1" s="109" t="s">
        <v>71</v>
      </c>
      <c r="L1" s="109" t="s">
        <v>71</v>
      </c>
      <c r="M1" s="109" t="s">
        <v>71</v>
      </c>
      <c r="N1" s="109" t="s">
        <v>71</v>
      </c>
      <c r="O1" s="109" t="s">
        <v>71</v>
      </c>
      <c r="P1" s="109" t="s">
        <v>71</v>
      </c>
    </row>
    <row r="2" spans="1:16" ht="139.5" customHeight="1">
      <c r="A2" s="264" t="s">
        <v>177</v>
      </c>
      <c r="B2" s="265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66" t="s">
        <v>190</v>
      </c>
      <c r="C3" s="256">
        <v>2018</v>
      </c>
      <c r="D3" s="256">
        <v>2022</v>
      </c>
      <c r="E3" s="269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67"/>
      <c r="C4" s="257"/>
      <c r="D4" s="257"/>
      <c r="E4" s="270"/>
      <c r="F4" s="112" t="s">
        <v>176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68"/>
      <c r="C5" s="258"/>
      <c r="D5" s="258"/>
      <c r="E5" s="271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56"/>
      <c r="B6" s="272" t="s">
        <v>191</v>
      </c>
      <c r="C6" s="256">
        <v>2018</v>
      </c>
      <c r="D6" s="256">
        <v>2022</v>
      </c>
      <c r="E6" s="259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57"/>
      <c r="B7" s="273"/>
      <c r="C7" s="257"/>
      <c r="D7" s="257"/>
      <c r="E7" s="260"/>
      <c r="F7" s="112" t="s">
        <v>176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58"/>
      <c r="B8" s="274"/>
      <c r="C8" s="258"/>
      <c r="D8" s="258"/>
      <c r="E8" s="261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53" t="s">
        <v>179</v>
      </c>
      <c r="C9" s="256">
        <v>2018</v>
      </c>
      <c r="D9" s="256">
        <v>2022</v>
      </c>
      <c r="E9" s="259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54"/>
      <c r="C10" s="257"/>
      <c r="D10" s="257"/>
      <c r="E10" s="260"/>
      <c r="F10" s="112" t="s">
        <v>176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55"/>
      <c r="C11" s="258"/>
      <c r="D11" s="258"/>
      <c r="E11" s="261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75" t="s">
        <v>192</v>
      </c>
      <c r="C12" s="256">
        <v>2018</v>
      </c>
      <c r="D12" s="256">
        <v>2022</v>
      </c>
      <c r="E12" s="259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54"/>
      <c r="C13" s="257"/>
      <c r="D13" s="257"/>
      <c r="E13" s="260"/>
      <c r="F13" s="112" t="s">
        <v>176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55"/>
      <c r="C14" s="258"/>
      <c r="D14" s="258"/>
      <c r="E14" s="261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75" t="s">
        <v>193</v>
      </c>
      <c r="C15" s="256">
        <v>2018</v>
      </c>
      <c r="D15" s="256">
        <v>2022</v>
      </c>
      <c r="E15" s="259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54"/>
      <c r="C16" s="257"/>
      <c r="D16" s="257"/>
      <c r="E16" s="260"/>
      <c r="F16" s="112" t="s">
        <v>176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55"/>
      <c r="C17" s="258"/>
      <c r="D17" s="258"/>
      <c r="E17" s="261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53" t="s">
        <v>182</v>
      </c>
      <c r="C18" s="256">
        <v>2018</v>
      </c>
      <c r="D18" s="256">
        <v>2022</v>
      </c>
      <c r="E18" s="259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54"/>
      <c r="C19" s="257"/>
      <c r="D19" s="257"/>
      <c r="E19" s="260"/>
      <c r="F19" s="112" t="s">
        <v>176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55"/>
      <c r="C20" s="258"/>
      <c r="D20" s="258"/>
      <c r="E20" s="261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53" t="s">
        <v>183</v>
      </c>
      <c r="C21" s="256">
        <v>2018</v>
      </c>
      <c r="D21" s="256">
        <v>2022</v>
      </c>
      <c r="E21" s="259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76"/>
      <c r="C22" s="257"/>
      <c r="D22" s="257"/>
      <c r="E22" s="260"/>
      <c r="F22" s="112" t="s">
        <v>176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77"/>
      <c r="C23" s="258"/>
      <c r="D23" s="258"/>
      <c r="E23" s="261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53" t="s">
        <v>184</v>
      </c>
      <c r="C24" s="256">
        <v>2018</v>
      </c>
      <c r="D24" s="256">
        <v>2022</v>
      </c>
      <c r="E24" s="259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76"/>
      <c r="C25" s="257"/>
      <c r="D25" s="257"/>
      <c r="E25" s="260"/>
      <c r="F25" s="112" t="s">
        <v>176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77"/>
      <c r="C26" s="258"/>
      <c r="D26" s="258"/>
      <c r="E26" s="261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53" t="s">
        <v>185</v>
      </c>
      <c r="C27" s="256">
        <v>2018</v>
      </c>
      <c r="D27" s="256">
        <v>2022</v>
      </c>
      <c r="E27" s="259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76"/>
      <c r="C28" s="257"/>
      <c r="D28" s="257"/>
      <c r="E28" s="260"/>
      <c r="F28" s="112" t="s">
        <v>176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77"/>
      <c r="C29" s="258"/>
      <c r="D29" s="258"/>
      <c r="E29" s="261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24:B26"/>
    <mergeCell ref="C24:C26"/>
    <mergeCell ref="D24:D26"/>
    <mergeCell ref="E24:E26"/>
    <mergeCell ref="B27:B29"/>
    <mergeCell ref="C27:C29"/>
    <mergeCell ref="D27:D29"/>
    <mergeCell ref="E27:E29"/>
    <mergeCell ref="B18:B20"/>
    <mergeCell ref="C18:C20"/>
    <mergeCell ref="D18:D20"/>
    <mergeCell ref="E18:E20"/>
    <mergeCell ref="B21:B23"/>
    <mergeCell ref="C21:C23"/>
    <mergeCell ref="D21:D23"/>
    <mergeCell ref="E21:E23"/>
    <mergeCell ref="B12:B14"/>
    <mergeCell ref="C12:C14"/>
    <mergeCell ref="D12:D14"/>
    <mergeCell ref="E12:E14"/>
    <mergeCell ref="B15:B17"/>
    <mergeCell ref="C15:C17"/>
    <mergeCell ref="D15:D17"/>
    <mergeCell ref="E15:E17"/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2019-03-15T09:41:28Z</cp:lastPrinted>
  <dcterms:created xsi:type="dcterms:W3CDTF">2016-05-12T05:25:06Z</dcterms:created>
  <dcterms:modified xsi:type="dcterms:W3CDTF">2019-03-15T09:42:30Z</dcterms:modified>
</cp:coreProperties>
</file>