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G243" i="1"/>
  <c r="G242"/>
  <c r="N243"/>
  <c r="N242"/>
  <c r="G382"/>
  <c r="N382"/>
  <c r="N372"/>
  <c r="G372" s="1"/>
  <c r="G373"/>
  <c r="G376"/>
  <c r="G375"/>
  <c r="N378"/>
  <c r="G378" s="1"/>
  <c r="N375"/>
  <c r="G380"/>
  <c r="G379"/>
  <c r="G371"/>
  <c r="G370"/>
  <c r="G369"/>
  <c r="G235"/>
  <c r="G238"/>
  <c r="G241"/>
  <c r="G240"/>
  <c r="N237"/>
  <c r="N236" s="1"/>
  <c r="G236" s="1"/>
  <c r="N239"/>
  <c r="G239" s="1"/>
  <c r="G75"/>
  <c r="P230"/>
  <c r="O230"/>
  <c r="N230"/>
  <c r="P225"/>
  <c r="P224" s="1"/>
  <c r="O225"/>
  <c r="O224" s="1"/>
  <c r="P226"/>
  <c r="O226"/>
  <c r="N226"/>
  <c r="O227"/>
  <c r="P228"/>
  <c r="P227" s="1"/>
  <c r="O228"/>
  <c r="N228"/>
  <c r="N225" s="1"/>
  <c r="N224" s="1"/>
  <c r="P229"/>
  <c r="O229"/>
  <c r="N229"/>
  <c r="G237" l="1"/>
  <c r="N234"/>
  <c r="N227"/>
  <c r="M57"/>
  <c r="G74"/>
  <c r="M74"/>
  <c r="M229"/>
  <c r="G229" s="1"/>
  <c r="M228"/>
  <c r="M225" s="1"/>
  <c r="G423"/>
  <c r="G422"/>
  <c r="G421"/>
  <c r="G420"/>
  <c r="G419"/>
  <c r="G418"/>
  <c r="M124"/>
  <c r="M383"/>
  <c r="M303"/>
  <c r="M59"/>
  <c r="S315"/>
  <c r="M226"/>
  <c r="G226" s="1"/>
  <c r="M212"/>
  <c r="M382"/>
  <c r="M369"/>
  <c r="P306"/>
  <c r="O306"/>
  <c r="N306"/>
  <c r="M306"/>
  <c r="G368"/>
  <c r="G367"/>
  <c r="M366"/>
  <c r="G366" s="1"/>
  <c r="M315"/>
  <c r="M363"/>
  <c r="G363" s="1"/>
  <c r="M360"/>
  <c r="G360" s="1"/>
  <c r="G365"/>
  <c r="G364"/>
  <c r="G362"/>
  <c r="G361"/>
  <c r="M351"/>
  <c r="G351" s="1"/>
  <c r="G352"/>
  <c r="G353"/>
  <c r="G232"/>
  <c r="M230"/>
  <c r="G230" s="1"/>
  <c r="G231"/>
  <c r="G204"/>
  <c r="P198"/>
  <c r="O198"/>
  <c r="N198"/>
  <c r="O209"/>
  <c r="N209"/>
  <c r="M209"/>
  <c r="P203"/>
  <c r="O203"/>
  <c r="N203"/>
  <c r="M191"/>
  <c r="L382"/>
  <c r="L383"/>
  <c r="G307"/>
  <c r="L306"/>
  <c r="L150"/>
  <c r="M62"/>
  <c r="M41"/>
  <c r="N41"/>
  <c r="O41"/>
  <c r="G338"/>
  <c r="L303"/>
  <c r="G70"/>
  <c r="P390"/>
  <c r="P387" s="1"/>
  <c r="O390"/>
  <c r="O387" s="1"/>
  <c r="N390"/>
  <c r="N387" s="1"/>
  <c r="M390"/>
  <c r="M387" s="1"/>
  <c r="L390"/>
  <c r="L387" s="1"/>
  <c r="P392"/>
  <c r="P389" s="1"/>
  <c r="P386" s="1"/>
  <c r="O392"/>
  <c r="O389" s="1"/>
  <c r="O386" s="1"/>
  <c r="N392"/>
  <c r="N389" s="1"/>
  <c r="N386" s="1"/>
  <c r="M392"/>
  <c r="M389" s="1"/>
  <c r="M386" s="1"/>
  <c r="L392"/>
  <c r="L389" s="1"/>
  <c r="L386" s="1"/>
  <c r="P399"/>
  <c r="P396" s="1"/>
  <c r="O399"/>
  <c r="N399"/>
  <c r="N396" s="1"/>
  <c r="M399"/>
  <c r="M396" s="1"/>
  <c r="L399"/>
  <c r="L396" s="1"/>
  <c r="P401"/>
  <c r="O401"/>
  <c r="N401"/>
  <c r="M401"/>
  <c r="L401"/>
  <c r="P404"/>
  <c r="O404"/>
  <c r="N404"/>
  <c r="M404"/>
  <c r="L404"/>
  <c r="P407"/>
  <c r="O407"/>
  <c r="N407"/>
  <c r="M407"/>
  <c r="L407"/>
  <c r="G393"/>
  <c r="G390" s="1"/>
  <c r="G387" s="1"/>
  <c r="O396"/>
  <c r="K396"/>
  <c r="K411" s="1"/>
  <c r="J396"/>
  <c r="J411" s="1"/>
  <c r="I396"/>
  <c r="I411" s="1"/>
  <c r="H396"/>
  <c r="H411" s="1"/>
  <c r="K395"/>
  <c r="K410" s="1"/>
  <c r="J395"/>
  <c r="J410" s="1"/>
  <c r="I395"/>
  <c r="I410" s="1"/>
  <c r="H395"/>
  <c r="H410" s="1"/>
  <c r="G403"/>
  <c r="G402"/>
  <c r="G406"/>
  <c r="G405"/>
  <c r="G409"/>
  <c r="G408"/>
  <c r="G72"/>
  <c r="G73"/>
  <c r="M348"/>
  <c r="G348" s="1"/>
  <c r="M354"/>
  <c r="G354" s="1"/>
  <c r="M357"/>
  <c r="G350"/>
  <c r="G349"/>
  <c r="G356"/>
  <c r="G355"/>
  <c r="G359"/>
  <c r="G358"/>
  <c r="G337"/>
  <c r="G340"/>
  <c r="G344"/>
  <c r="G343"/>
  <c r="G347"/>
  <c r="G346"/>
  <c r="L357"/>
  <c r="L345"/>
  <c r="G345" s="1"/>
  <c r="L342"/>
  <c r="G342" s="1"/>
  <c r="N233" l="1"/>
  <c r="G233" s="1"/>
  <c r="G234"/>
  <c r="M227"/>
  <c r="G227" s="1"/>
  <c r="M198"/>
  <c r="G228"/>
  <c r="M224"/>
  <c r="G224" s="1"/>
  <c r="M398"/>
  <c r="M395" s="1"/>
  <c r="M410" s="1"/>
  <c r="G357"/>
  <c r="M411"/>
  <c r="P398"/>
  <c r="P395" s="1"/>
  <c r="P410" s="1"/>
  <c r="G392"/>
  <c r="G389" s="1"/>
  <c r="G386" s="1"/>
  <c r="P411"/>
  <c r="N411"/>
  <c r="O398"/>
  <c r="O395" s="1"/>
  <c r="O410" s="1"/>
  <c r="G401"/>
  <c r="L411"/>
  <c r="L381"/>
  <c r="L398"/>
  <c r="L395" s="1"/>
  <c r="L410" s="1"/>
  <c r="O411"/>
  <c r="G404"/>
  <c r="N398"/>
  <c r="N395" s="1"/>
  <c r="N410" s="1"/>
  <c r="G399"/>
  <c r="G396" s="1"/>
  <c r="G411" s="1"/>
  <c r="G407"/>
  <c r="L315"/>
  <c r="L58"/>
  <c r="L57"/>
  <c r="L71"/>
  <c r="G71" s="1"/>
  <c r="K327"/>
  <c r="K276"/>
  <c r="L339"/>
  <c r="G339" s="1"/>
  <c r="L336"/>
  <c r="G336" s="1"/>
  <c r="G335"/>
  <c r="G334"/>
  <c r="L333"/>
  <c r="G333" s="1"/>
  <c r="G225" l="1"/>
  <c r="G398"/>
  <c r="G395" s="1"/>
  <c r="G410" s="1"/>
  <c r="G69"/>
  <c r="L68"/>
  <c r="G68" s="1"/>
  <c r="M200"/>
  <c r="N59"/>
  <c r="K383"/>
  <c r="K302" s="1"/>
  <c r="K299" s="1"/>
  <c r="K324"/>
  <c r="G324" s="1"/>
  <c r="K303"/>
  <c r="G223"/>
  <c r="G222"/>
  <c r="G219"/>
  <c r="K220"/>
  <c r="G220" s="1"/>
  <c r="K221"/>
  <c r="G221" s="1"/>
  <c r="G29"/>
  <c r="G28"/>
  <c r="G26"/>
  <c r="G25"/>
  <c r="G42"/>
  <c r="G66"/>
  <c r="G63"/>
  <c r="G60"/>
  <c r="G125"/>
  <c r="G332"/>
  <c r="G331"/>
  <c r="K330"/>
  <c r="G330" s="1"/>
  <c r="G329"/>
  <c r="G328"/>
  <c r="G326"/>
  <c r="G325"/>
  <c r="G323"/>
  <c r="G322"/>
  <c r="G319"/>
  <c r="G320"/>
  <c r="G317"/>
  <c r="G313"/>
  <c r="G310"/>
  <c r="G308"/>
  <c r="G304"/>
  <c r="G291"/>
  <c r="G290"/>
  <c r="G288"/>
  <c r="G287"/>
  <c r="G284"/>
  <c r="G282"/>
  <c r="G281"/>
  <c r="G279"/>
  <c r="G278"/>
  <c r="G213"/>
  <c r="G210"/>
  <c r="G207"/>
  <c r="G201"/>
  <c r="G168"/>
  <c r="G157"/>
  <c r="G156"/>
  <c r="G154"/>
  <c r="G153"/>
  <c r="G145"/>
  <c r="G144"/>
  <c r="G142"/>
  <c r="G426" s="1"/>
  <c r="G141"/>
  <c r="G140"/>
  <c r="G255"/>
  <c r="G252" s="1"/>
  <c r="G249" s="1"/>
  <c r="G293"/>
  <c r="N309"/>
  <c r="M195"/>
  <c r="M203"/>
  <c r="M65"/>
  <c r="M56" s="1"/>
  <c r="P382"/>
  <c r="O382"/>
  <c r="O301" s="1"/>
  <c r="O298" s="1"/>
  <c r="N381"/>
  <c r="P312"/>
  <c r="O312"/>
  <c r="N312"/>
  <c r="P309"/>
  <c r="O309"/>
  <c r="P303"/>
  <c r="O303"/>
  <c r="N303"/>
  <c r="P302"/>
  <c r="P299" s="1"/>
  <c r="O302"/>
  <c r="O299" s="1"/>
  <c r="N302"/>
  <c r="N299" s="1"/>
  <c r="P263"/>
  <c r="P260" s="1"/>
  <c r="P257" s="1"/>
  <c r="O263"/>
  <c r="O260" s="1"/>
  <c r="O257" s="1"/>
  <c r="N263"/>
  <c r="N260" s="1"/>
  <c r="N257" s="1"/>
  <c r="P262"/>
  <c r="P259" s="1"/>
  <c r="O262"/>
  <c r="O259" s="1"/>
  <c r="N262"/>
  <c r="N259" s="1"/>
  <c r="P258"/>
  <c r="O258"/>
  <c r="N258"/>
  <c r="P254"/>
  <c r="P251" s="1"/>
  <c r="P248" s="1"/>
  <c r="O254"/>
  <c r="O251" s="1"/>
  <c r="O248" s="1"/>
  <c r="N254"/>
  <c r="N251" s="1"/>
  <c r="N248" s="1"/>
  <c r="P253"/>
  <c r="P250" s="1"/>
  <c r="O253"/>
  <c r="O250" s="1"/>
  <c r="N253"/>
  <c r="N250" s="1"/>
  <c r="P252"/>
  <c r="P249" s="1"/>
  <c r="O252"/>
  <c r="O249" s="1"/>
  <c r="N252"/>
  <c r="N249" s="1"/>
  <c r="P215"/>
  <c r="O215"/>
  <c r="N215"/>
  <c r="P212"/>
  <c r="O212"/>
  <c r="N212"/>
  <c r="P209"/>
  <c r="P206"/>
  <c r="O206"/>
  <c r="N206"/>
  <c r="P200"/>
  <c r="O200"/>
  <c r="N200"/>
  <c r="P199"/>
  <c r="P196" s="1"/>
  <c r="O199"/>
  <c r="O196" s="1"/>
  <c r="N199"/>
  <c r="N196" s="1"/>
  <c r="P195"/>
  <c r="O195"/>
  <c r="N195"/>
  <c r="P191"/>
  <c r="O191"/>
  <c r="N191"/>
  <c r="P188"/>
  <c r="O188"/>
  <c r="N188"/>
  <c r="P185"/>
  <c r="O185"/>
  <c r="N185"/>
  <c r="P182"/>
  <c r="O182"/>
  <c r="N182"/>
  <c r="P179"/>
  <c r="O179"/>
  <c r="N179"/>
  <c r="P176"/>
  <c r="O176"/>
  <c r="N176"/>
  <c r="P173"/>
  <c r="O173"/>
  <c r="N173"/>
  <c r="P170"/>
  <c r="O170"/>
  <c r="N170"/>
  <c r="P167"/>
  <c r="O167"/>
  <c r="N167"/>
  <c r="P164"/>
  <c r="O164"/>
  <c r="N164"/>
  <c r="P161"/>
  <c r="O161"/>
  <c r="N161"/>
  <c r="P158"/>
  <c r="O158"/>
  <c r="N158"/>
  <c r="P155"/>
  <c r="O155"/>
  <c r="N155"/>
  <c r="P152"/>
  <c r="O152"/>
  <c r="N152"/>
  <c r="P151"/>
  <c r="P148" s="1"/>
  <c r="O151"/>
  <c r="O148" s="1"/>
  <c r="N151"/>
  <c r="N148" s="1"/>
  <c r="P150"/>
  <c r="P147" s="1"/>
  <c r="O150"/>
  <c r="O147" s="1"/>
  <c r="N150"/>
  <c r="N147" s="1"/>
  <c r="P143"/>
  <c r="O143"/>
  <c r="N143"/>
  <c r="P139"/>
  <c r="O139"/>
  <c r="N139"/>
  <c r="P136"/>
  <c r="O136"/>
  <c r="N136"/>
  <c r="P135"/>
  <c r="P132" s="1"/>
  <c r="O135"/>
  <c r="O132" s="1"/>
  <c r="N135"/>
  <c r="N132" s="1"/>
  <c r="P134"/>
  <c r="P131" s="1"/>
  <c r="O134"/>
  <c r="O131" s="1"/>
  <c r="N134"/>
  <c r="N131" s="1"/>
  <c r="P127"/>
  <c r="O127"/>
  <c r="N127"/>
  <c r="P124"/>
  <c r="O124"/>
  <c r="N124"/>
  <c r="P123"/>
  <c r="P120" s="1"/>
  <c r="O123"/>
  <c r="O120" s="1"/>
  <c r="N123"/>
  <c r="N120" s="1"/>
  <c r="P122"/>
  <c r="P119" s="1"/>
  <c r="O122"/>
  <c r="O119" s="1"/>
  <c r="N122"/>
  <c r="N119" s="1"/>
  <c r="P115"/>
  <c r="O115"/>
  <c r="N115"/>
  <c r="P112"/>
  <c r="O112"/>
  <c r="N112"/>
  <c r="P109"/>
  <c r="O109"/>
  <c r="N109"/>
  <c r="P106"/>
  <c r="O106"/>
  <c r="N106"/>
  <c r="P100"/>
  <c r="O100"/>
  <c r="N100"/>
  <c r="P97"/>
  <c r="O97"/>
  <c r="N97"/>
  <c r="P94"/>
  <c r="O94"/>
  <c r="N94"/>
  <c r="P91"/>
  <c r="O91"/>
  <c r="N91"/>
  <c r="P88"/>
  <c r="O88"/>
  <c r="N88"/>
  <c r="P87"/>
  <c r="P84" s="1"/>
  <c r="O87"/>
  <c r="O84" s="1"/>
  <c r="N87"/>
  <c r="N84" s="1"/>
  <c r="P86"/>
  <c r="P83" s="1"/>
  <c r="O86"/>
  <c r="O83" s="1"/>
  <c r="N86"/>
  <c r="N83" s="1"/>
  <c r="P65"/>
  <c r="O65"/>
  <c r="N65"/>
  <c r="P62"/>
  <c r="O62"/>
  <c r="N62"/>
  <c r="P59"/>
  <c r="O59"/>
  <c r="P58"/>
  <c r="P55" s="1"/>
  <c r="O58"/>
  <c r="O55" s="1"/>
  <c r="N58"/>
  <c r="N55" s="1"/>
  <c r="P57"/>
  <c r="P54" s="1"/>
  <c r="O57"/>
  <c r="O54" s="1"/>
  <c r="N57"/>
  <c r="N54" s="1"/>
  <c r="P50"/>
  <c r="P47" s="1"/>
  <c r="O50"/>
  <c r="N50"/>
  <c r="N47" s="1"/>
  <c r="P49"/>
  <c r="P46" s="1"/>
  <c r="O49"/>
  <c r="O46" s="1"/>
  <c r="N49"/>
  <c r="N46" s="1"/>
  <c r="P48"/>
  <c r="O48"/>
  <c r="N48"/>
  <c r="O47"/>
  <c r="P41"/>
  <c r="P38"/>
  <c r="O38"/>
  <c r="N38"/>
  <c r="P37"/>
  <c r="O37"/>
  <c r="N37"/>
  <c r="P36"/>
  <c r="O36"/>
  <c r="N36"/>
  <c r="P27"/>
  <c r="O27"/>
  <c r="O21" s="1"/>
  <c r="N27"/>
  <c r="P24"/>
  <c r="P21" s="1"/>
  <c r="N24"/>
  <c r="P23"/>
  <c r="P20" s="1"/>
  <c r="P32" s="1"/>
  <c r="O23"/>
  <c r="O20" s="1"/>
  <c r="O32" s="1"/>
  <c r="N23"/>
  <c r="N20" s="1"/>
  <c r="N32" s="1"/>
  <c r="P22"/>
  <c r="P19" s="1"/>
  <c r="P31" s="1"/>
  <c r="O22"/>
  <c r="O19" s="1"/>
  <c r="O31" s="1"/>
  <c r="N22"/>
  <c r="N19" s="1"/>
  <c r="N31" s="1"/>
  <c r="L199"/>
  <c r="L196" s="1"/>
  <c r="L198"/>
  <c r="L195" s="1"/>
  <c r="L212"/>
  <c r="L48"/>
  <c r="M48"/>
  <c r="M45" s="1"/>
  <c r="K382"/>
  <c r="K301" s="1"/>
  <c r="K298" s="1"/>
  <c r="K253"/>
  <c r="K250" s="1"/>
  <c r="K252"/>
  <c r="K249" s="1"/>
  <c r="G327"/>
  <c r="K315"/>
  <c r="G315" s="1"/>
  <c r="G316"/>
  <c r="G314"/>
  <c r="G311"/>
  <c r="G305"/>
  <c r="M381"/>
  <c r="M300" s="1"/>
  <c r="M297" s="1"/>
  <c r="L301"/>
  <c r="L298" s="1"/>
  <c r="M312"/>
  <c r="L312"/>
  <c r="M309"/>
  <c r="L309"/>
  <c r="M302"/>
  <c r="M299" s="1"/>
  <c r="L302"/>
  <c r="L299" s="1"/>
  <c r="K103"/>
  <c r="G103" s="1"/>
  <c r="G104"/>
  <c r="G105"/>
  <c r="K109"/>
  <c r="L109"/>
  <c r="M109"/>
  <c r="G110"/>
  <c r="K321"/>
  <c r="G321" s="1"/>
  <c r="K318"/>
  <c r="G318" s="1"/>
  <c r="K312"/>
  <c r="K309"/>
  <c r="K306"/>
  <c r="K289"/>
  <c r="G289" s="1"/>
  <c r="K286"/>
  <c r="G286" s="1"/>
  <c r="K285"/>
  <c r="K283" s="1"/>
  <c r="G283" s="1"/>
  <c r="G276"/>
  <c r="K275"/>
  <c r="G275" s="1"/>
  <c r="K273"/>
  <c r="G273" s="1"/>
  <c r="K272"/>
  <c r="G272" s="1"/>
  <c r="K280"/>
  <c r="G280" s="1"/>
  <c r="K277"/>
  <c r="G277" s="1"/>
  <c r="K244"/>
  <c r="K426" s="1"/>
  <c r="L139"/>
  <c r="K139"/>
  <c r="K198"/>
  <c r="K195" s="1"/>
  <c r="K212"/>
  <c r="K91"/>
  <c r="M86"/>
  <c r="M83" s="1"/>
  <c r="L86"/>
  <c r="L83" s="1"/>
  <c r="I135"/>
  <c r="I132" s="1"/>
  <c r="G137"/>
  <c r="M134"/>
  <c r="M131" s="1"/>
  <c r="L134"/>
  <c r="L131" s="1"/>
  <c r="K134"/>
  <c r="K131" s="1"/>
  <c r="J134"/>
  <c r="J131" s="1"/>
  <c r="I134"/>
  <c r="I131" s="1"/>
  <c r="H134"/>
  <c r="H131" s="1"/>
  <c r="K87"/>
  <c r="K84" s="1"/>
  <c r="L135"/>
  <c r="L132" s="1"/>
  <c r="K135"/>
  <c r="K132" s="1"/>
  <c r="H135"/>
  <c r="H132" s="1"/>
  <c r="J135"/>
  <c r="J132" s="1"/>
  <c r="J244"/>
  <c r="J198"/>
  <c r="J195" s="1"/>
  <c r="K86"/>
  <c r="K83" s="1"/>
  <c r="J86"/>
  <c r="J83" s="1"/>
  <c r="I86"/>
  <c r="I83" s="1"/>
  <c r="H86"/>
  <c r="H83" s="1"/>
  <c r="J212"/>
  <c r="H139"/>
  <c r="I139"/>
  <c r="J426"/>
  <c r="J139"/>
  <c r="J143"/>
  <c r="I87"/>
  <c r="I84" s="1"/>
  <c r="J87"/>
  <c r="J84" s="1"/>
  <c r="L87"/>
  <c r="L84" s="1"/>
  <c r="M87"/>
  <c r="M84" s="1"/>
  <c r="H87"/>
  <c r="H84" s="1"/>
  <c r="I115"/>
  <c r="J115"/>
  <c r="K115"/>
  <c r="L115"/>
  <c r="M115"/>
  <c r="H115"/>
  <c r="G116"/>
  <c r="G117"/>
  <c r="I112"/>
  <c r="J112"/>
  <c r="K112"/>
  <c r="L112"/>
  <c r="M112"/>
  <c r="H112"/>
  <c r="G113"/>
  <c r="G114"/>
  <c r="G61"/>
  <c r="I50"/>
  <c r="J50"/>
  <c r="K50"/>
  <c r="L50"/>
  <c r="M50"/>
  <c r="M47" s="1"/>
  <c r="H50"/>
  <c r="H151"/>
  <c r="H148" s="1"/>
  <c r="I150"/>
  <c r="I147" s="1"/>
  <c r="J150"/>
  <c r="J147" s="1"/>
  <c r="K150"/>
  <c r="K147" s="1"/>
  <c r="L147"/>
  <c r="M147"/>
  <c r="H150"/>
  <c r="H147" s="1"/>
  <c r="G165"/>
  <c r="G166"/>
  <c r="I164"/>
  <c r="J164"/>
  <c r="K164"/>
  <c r="L164"/>
  <c r="M164"/>
  <c r="H164"/>
  <c r="I59"/>
  <c r="J59"/>
  <c r="K59"/>
  <c r="L59"/>
  <c r="H59"/>
  <c r="I263"/>
  <c r="I260" s="1"/>
  <c r="I257" s="1"/>
  <c r="J263"/>
  <c r="J260" s="1"/>
  <c r="J257" s="1"/>
  <c r="K263"/>
  <c r="K260" s="1"/>
  <c r="K257" s="1"/>
  <c r="L263"/>
  <c r="L260" s="1"/>
  <c r="L257" s="1"/>
  <c r="M263"/>
  <c r="M260" s="1"/>
  <c r="M257" s="1"/>
  <c r="H263"/>
  <c r="H260" s="1"/>
  <c r="H257" s="1"/>
  <c r="G264"/>
  <c r="G261" s="1"/>
  <c r="G258" s="1"/>
  <c r="G265"/>
  <c r="G262" s="1"/>
  <c r="G259" s="1"/>
  <c r="H262"/>
  <c r="H259" s="1"/>
  <c r="I262"/>
  <c r="I259" s="1"/>
  <c r="J262"/>
  <c r="J259" s="1"/>
  <c r="K262"/>
  <c r="K259" s="1"/>
  <c r="L262"/>
  <c r="L259" s="1"/>
  <c r="M262"/>
  <c r="M259" s="1"/>
  <c r="H261"/>
  <c r="H258" s="1"/>
  <c r="I261"/>
  <c r="I258" s="1"/>
  <c r="J261"/>
  <c r="J258" s="1"/>
  <c r="K261"/>
  <c r="K258" s="1"/>
  <c r="L258"/>
  <c r="M258"/>
  <c r="H253"/>
  <c r="H250" s="1"/>
  <c r="I253"/>
  <c r="I250" s="1"/>
  <c r="J253"/>
  <c r="J250" s="1"/>
  <c r="L253"/>
  <c r="L250" s="1"/>
  <c r="M253"/>
  <c r="M250" s="1"/>
  <c r="H252"/>
  <c r="H249" s="1"/>
  <c r="I252"/>
  <c r="I249" s="1"/>
  <c r="J252"/>
  <c r="J249" s="1"/>
  <c r="L252"/>
  <c r="L249" s="1"/>
  <c r="M252"/>
  <c r="M249" s="1"/>
  <c r="I254"/>
  <c r="I251" s="1"/>
  <c r="I248" s="1"/>
  <c r="J254"/>
  <c r="J251" s="1"/>
  <c r="J248" s="1"/>
  <c r="K254"/>
  <c r="K251" s="1"/>
  <c r="K248" s="1"/>
  <c r="L254"/>
  <c r="L251" s="1"/>
  <c r="L248" s="1"/>
  <c r="M254"/>
  <c r="M251" s="1"/>
  <c r="M248" s="1"/>
  <c r="H254"/>
  <c r="H251" s="1"/>
  <c r="H248" s="1"/>
  <c r="G256"/>
  <c r="G253" s="1"/>
  <c r="G250" s="1"/>
  <c r="I215"/>
  <c r="J215"/>
  <c r="K215"/>
  <c r="L215"/>
  <c r="M215"/>
  <c r="H215"/>
  <c r="G216"/>
  <c r="G217"/>
  <c r="I209"/>
  <c r="J209"/>
  <c r="K209"/>
  <c r="L209"/>
  <c r="H209"/>
  <c r="G211"/>
  <c r="I206"/>
  <c r="J206"/>
  <c r="K206"/>
  <c r="L206"/>
  <c r="M206"/>
  <c r="H206"/>
  <c r="G208"/>
  <c r="I203"/>
  <c r="J203"/>
  <c r="K203"/>
  <c r="L203"/>
  <c r="H203"/>
  <c r="G205"/>
  <c r="I200"/>
  <c r="J200"/>
  <c r="K200"/>
  <c r="L200"/>
  <c r="H200"/>
  <c r="G202"/>
  <c r="H199"/>
  <c r="H196" s="1"/>
  <c r="I199"/>
  <c r="I196" s="1"/>
  <c r="J199"/>
  <c r="J196" s="1"/>
  <c r="K199"/>
  <c r="K196" s="1"/>
  <c r="M199"/>
  <c r="M196" s="1"/>
  <c r="H198"/>
  <c r="H195" s="1"/>
  <c r="I198"/>
  <c r="I195" s="1"/>
  <c r="I191"/>
  <c r="J191"/>
  <c r="K191"/>
  <c r="L191"/>
  <c r="H191"/>
  <c r="G192"/>
  <c r="G193"/>
  <c r="I188"/>
  <c r="J188"/>
  <c r="K188"/>
  <c r="L188"/>
  <c r="M188"/>
  <c r="H188"/>
  <c r="G189"/>
  <c r="G190"/>
  <c r="I185"/>
  <c r="J185"/>
  <c r="K185"/>
  <c r="L185"/>
  <c r="M185"/>
  <c r="H185"/>
  <c r="G186"/>
  <c r="G187"/>
  <c r="I182"/>
  <c r="J182"/>
  <c r="K182"/>
  <c r="L182"/>
  <c r="M182"/>
  <c r="H182"/>
  <c r="G183"/>
  <c r="G184"/>
  <c r="I179"/>
  <c r="J179"/>
  <c r="K179"/>
  <c r="L179"/>
  <c r="M179"/>
  <c r="H179"/>
  <c r="G180"/>
  <c r="G18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9"/>
  <c r="M161"/>
  <c r="I161"/>
  <c r="J161"/>
  <c r="K161"/>
  <c r="L161"/>
  <c r="H161"/>
  <c r="G162"/>
  <c r="G163"/>
  <c r="I158"/>
  <c r="J158"/>
  <c r="K158"/>
  <c r="L158"/>
  <c r="M158"/>
  <c r="H158"/>
  <c r="G159"/>
  <c r="G160"/>
  <c r="I155"/>
  <c r="J155"/>
  <c r="K155"/>
  <c r="L155"/>
  <c r="M155"/>
  <c r="H155"/>
  <c r="I152"/>
  <c r="J152"/>
  <c r="K152"/>
  <c r="L152"/>
  <c r="M152"/>
  <c r="H152"/>
  <c r="I151"/>
  <c r="I148" s="1"/>
  <c r="J151"/>
  <c r="J148" s="1"/>
  <c r="K151"/>
  <c r="K148" s="1"/>
  <c r="L151"/>
  <c r="L148" s="1"/>
  <c r="M151"/>
  <c r="M148" s="1"/>
  <c r="M245" s="1"/>
  <c r="I143"/>
  <c r="K143"/>
  <c r="L143"/>
  <c r="M143"/>
  <c r="H143"/>
  <c r="M139"/>
  <c r="I136"/>
  <c r="J136"/>
  <c r="K136"/>
  <c r="G136" s="1"/>
  <c r="L136"/>
  <c r="M136"/>
  <c r="H136"/>
  <c r="G138"/>
  <c r="M135"/>
  <c r="M132" s="1"/>
  <c r="I127"/>
  <c r="J127"/>
  <c r="K127"/>
  <c r="L127"/>
  <c r="M127"/>
  <c r="H127"/>
  <c r="G128"/>
  <c r="G129"/>
  <c r="G126"/>
  <c r="I124"/>
  <c r="J124"/>
  <c r="K124"/>
  <c r="L124"/>
  <c r="H124"/>
  <c r="H123"/>
  <c r="H120" s="1"/>
  <c r="I123"/>
  <c r="I120" s="1"/>
  <c r="J123"/>
  <c r="J120" s="1"/>
  <c r="K123"/>
  <c r="K120" s="1"/>
  <c r="L123"/>
  <c r="L120" s="1"/>
  <c r="M123"/>
  <c r="M120" s="1"/>
  <c r="H122"/>
  <c r="H119" s="1"/>
  <c r="I122"/>
  <c r="I119" s="1"/>
  <c r="J122"/>
  <c r="J119" s="1"/>
  <c r="K122"/>
  <c r="K119" s="1"/>
  <c r="L122"/>
  <c r="L119" s="1"/>
  <c r="M122"/>
  <c r="M119" s="1"/>
  <c r="I106"/>
  <c r="J106"/>
  <c r="K106"/>
  <c r="L106"/>
  <c r="M106"/>
  <c r="H106"/>
  <c r="G107"/>
  <c r="G108"/>
  <c r="G102"/>
  <c r="G101"/>
  <c r="I100"/>
  <c r="J100"/>
  <c r="K100"/>
  <c r="L100"/>
  <c r="M100"/>
  <c r="H100"/>
  <c r="I97"/>
  <c r="J97"/>
  <c r="K97"/>
  <c r="L97"/>
  <c r="M97"/>
  <c r="H97"/>
  <c r="G98"/>
  <c r="G99"/>
  <c r="I94"/>
  <c r="J94"/>
  <c r="K94"/>
  <c r="L94"/>
  <c r="M94"/>
  <c r="H94"/>
  <c r="I91"/>
  <c r="J91"/>
  <c r="L91"/>
  <c r="M91"/>
  <c r="H91"/>
  <c r="I88"/>
  <c r="J88"/>
  <c r="K88"/>
  <c r="L88"/>
  <c r="M88"/>
  <c r="H88"/>
  <c r="G95"/>
  <c r="G96"/>
  <c r="G92"/>
  <c r="G93"/>
  <c r="G89"/>
  <c r="G90"/>
  <c r="I65"/>
  <c r="J65"/>
  <c r="K65"/>
  <c r="L65"/>
  <c r="H65"/>
  <c r="G67"/>
  <c r="I62"/>
  <c r="J62"/>
  <c r="K62"/>
  <c r="L62"/>
  <c r="H62"/>
  <c r="G64"/>
  <c r="H58"/>
  <c r="H55" s="1"/>
  <c r="I58"/>
  <c r="I55" s="1"/>
  <c r="J58"/>
  <c r="J55" s="1"/>
  <c r="K58"/>
  <c r="K55" s="1"/>
  <c r="L55"/>
  <c r="M58"/>
  <c r="M55" s="1"/>
  <c r="H57"/>
  <c r="H54" s="1"/>
  <c r="I57"/>
  <c r="I54" s="1"/>
  <c r="J57"/>
  <c r="J54" s="1"/>
  <c r="K57"/>
  <c r="K54" s="1"/>
  <c r="L54"/>
  <c r="M54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I41"/>
  <c r="J41"/>
  <c r="K41"/>
  <c r="L41"/>
  <c r="H41"/>
  <c r="G43"/>
  <c r="I38"/>
  <c r="J38"/>
  <c r="K38"/>
  <c r="L38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I24"/>
  <c r="J24"/>
  <c r="K24"/>
  <c r="L24"/>
  <c r="M24"/>
  <c r="H24"/>
  <c r="N300" l="1"/>
  <c r="N297" s="1"/>
  <c r="G381"/>
  <c r="G424" s="1"/>
  <c r="O243"/>
  <c r="G57"/>
  <c r="P243"/>
  <c r="P18"/>
  <c r="P30" s="1"/>
  <c r="G383"/>
  <c r="L56"/>
  <c r="L53" s="1"/>
  <c r="P121"/>
  <c r="P118" s="1"/>
  <c r="G58"/>
  <c r="M243"/>
  <c r="O267"/>
  <c r="G55"/>
  <c r="P35"/>
  <c r="P301"/>
  <c r="P298" s="1"/>
  <c r="M197"/>
  <c r="M194" s="1"/>
  <c r="G54"/>
  <c r="L197"/>
  <c r="L194" s="1"/>
  <c r="K243"/>
  <c r="N85"/>
  <c r="N82" s="1"/>
  <c r="G124"/>
  <c r="G143"/>
  <c r="G65"/>
  <c r="H243"/>
  <c r="G306"/>
  <c r="O18"/>
  <c r="O30" s="1"/>
  <c r="N56"/>
  <c r="N53" s="1"/>
  <c r="O121"/>
  <c r="O118" s="1"/>
  <c r="N133"/>
  <c r="N130" s="1"/>
  <c r="N149"/>
  <c r="N146" s="1"/>
  <c r="O56"/>
  <c r="O53" s="1"/>
  <c r="P197"/>
  <c r="P194" s="1"/>
  <c r="G167"/>
  <c r="G299"/>
  <c r="M301"/>
  <c r="M298" s="1"/>
  <c r="G152"/>
  <c r="G127"/>
  <c r="G155"/>
  <c r="P267"/>
  <c r="K218"/>
  <c r="G218" s="1"/>
  <c r="G309"/>
  <c r="G209"/>
  <c r="N197"/>
  <c r="N194" s="1"/>
  <c r="L35"/>
  <c r="G41"/>
  <c r="G59"/>
  <c r="G56" s="1"/>
  <c r="G27"/>
  <c r="G312"/>
  <c r="G303"/>
  <c r="G212"/>
  <c r="G206"/>
  <c r="G203"/>
  <c r="G200"/>
  <c r="G139"/>
  <c r="G62"/>
  <c r="G24"/>
  <c r="N79"/>
  <c r="P245"/>
  <c r="P149"/>
  <c r="P146" s="1"/>
  <c r="G254"/>
  <c r="G251" s="1"/>
  <c r="G248" s="1"/>
  <c r="G285"/>
  <c r="G302"/>
  <c r="L21"/>
  <c r="L18" s="1"/>
  <c r="L30" s="1"/>
  <c r="P85"/>
  <c r="P82" s="1"/>
  <c r="N121"/>
  <c r="N118" s="1"/>
  <c r="O149"/>
  <c r="O146" s="1"/>
  <c r="N268"/>
  <c r="P268"/>
  <c r="M21"/>
  <c r="M18" s="1"/>
  <c r="M30" s="1"/>
  <c r="I21"/>
  <c r="I18" s="1"/>
  <c r="I30" s="1"/>
  <c r="N78"/>
  <c r="P56"/>
  <c r="P53" s="1"/>
  <c r="O85"/>
  <c r="O82" s="1"/>
  <c r="N266"/>
  <c r="P381"/>
  <c r="O381"/>
  <c r="O300" s="1"/>
  <c r="O297" s="1"/>
  <c r="N301"/>
  <c r="N298" s="1"/>
  <c r="O197"/>
  <c r="O194" s="1"/>
  <c r="P133"/>
  <c r="P130" s="1"/>
  <c r="O133"/>
  <c r="O130" s="1"/>
  <c r="P78"/>
  <c r="O35"/>
  <c r="O78"/>
  <c r="N35"/>
  <c r="N21"/>
  <c r="N18" s="1"/>
  <c r="N30" s="1"/>
  <c r="P266"/>
  <c r="P79"/>
  <c r="O245"/>
  <c r="O266"/>
  <c r="O79"/>
  <c r="N245"/>
  <c r="N267"/>
  <c r="O268"/>
  <c r="K381"/>
  <c r="G109"/>
  <c r="K294"/>
  <c r="G294" s="1"/>
  <c r="K274"/>
  <c r="G274" s="1"/>
  <c r="K271"/>
  <c r="G271" s="1"/>
  <c r="K197"/>
  <c r="K194" s="1"/>
  <c r="I267"/>
  <c r="H85"/>
  <c r="J85"/>
  <c r="L85"/>
  <c r="L82" s="1"/>
  <c r="M85"/>
  <c r="M82" s="1"/>
  <c r="I85"/>
  <c r="M53"/>
  <c r="I268"/>
  <c r="I56"/>
  <c r="K149"/>
  <c r="K146" s="1"/>
  <c r="H56"/>
  <c r="G135"/>
  <c r="G132" s="1"/>
  <c r="H149"/>
  <c r="H146" s="1"/>
  <c r="H197"/>
  <c r="H194" s="1"/>
  <c r="K267"/>
  <c r="M267"/>
  <c r="I149"/>
  <c r="I146" s="1"/>
  <c r="M149"/>
  <c r="M146" s="1"/>
  <c r="J245"/>
  <c r="J197"/>
  <c r="J194" s="1"/>
  <c r="G150"/>
  <c r="G147" s="1"/>
  <c r="G87"/>
  <c r="G84" s="1"/>
  <c r="L149"/>
  <c r="L146" s="1"/>
  <c r="G151"/>
  <c r="G148" s="1"/>
  <c r="L133"/>
  <c r="L130" s="1"/>
  <c r="J149"/>
  <c r="J146" s="1"/>
  <c r="M268"/>
  <c r="G244"/>
  <c r="G86"/>
  <c r="G83" s="1"/>
  <c r="K85"/>
  <c r="K82" s="1"/>
  <c r="K35"/>
  <c r="K56"/>
  <c r="K53" s="1"/>
  <c r="G198"/>
  <c r="G195" s="1"/>
  <c r="J56"/>
  <c r="H133"/>
  <c r="H130" s="1"/>
  <c r="G115"/>
  <c r="G112"/>
  <c r="J21"/>
  <c r="J18" s="1"/>
  <c r="J30" s="1"/>
  <c r="G267"/>
  <c r="G164"/>
  <c r="J267"/>
  <c r="H268"/>
  <c r="K268"/>
  <c r="L266"/>
  <c r="L267"/>
  <c r="H267"/>
  <c r="J268"/>
  <c r="H266"/>
  <c r="L268"/>
  <c r="H121"/>
  <c r="H118" s="1"/>
  <c r="G123"/>
  <c r="G120" s="1"/>
  <c r="L121"/>
  <c r="L118" s="1"/>
  <c r="J266"/>
  <c r="K266"/>
  <c r="G268"/>
  <c r="M266"/>
  <c r="I266"/>
  <c r="I243"/>
  <c r="K78"/>
  <c r="G23"/>
  <c r="G20" s="1"/>
  <c r="G32" s="1"/>
  <c r="H21"/>
  <c r="H18" s="1"/>
  <c r="H30" s="1"/>
  <c r="G22"/>
  <c r="G19" s="1"/>
  <c r="G31" s="1"/>
  <c r="G263"/>
  <c r="G260" s="1"/>
  <c r="G257" s="1"/>
  <c r="H78"/>
  <c r="G38"/>
  <c r="L78"/>
  <c r="L245"/>
  <c r="H245"/>
  <c r="M78"/>
  <c r="I245"/>
  <c r="G106"/>
  <c r="K121"/>
  <c r="K118" s="1"/>
  <c r="J78"/>
  <c r="L79"/>
  <c r="H79"/>
  <c r="J121"/>
  <c r="J118" s="1"/>
  <c r="J243"/>
  <c r="H35"/>
  <c r="K79"/>
  <c r="M79"/>
  <c r="I79"/>
  <c r="I78"/>
  <c r="L243"/>
  <c r="G97"/>
  <c r="J79"/>
  <c r="K21"/>
  <c r="K18" s="1"/>
  <c r="K30" s="1"/>
  <c r="K133"/>
  <c r="K130" s="1"/>
  <c r="G215"/>
  <c r="I197"/>
  <c r="I194" s="1"/>
  <c r="G199"/>
  <c r="G196" s="1"/>
  <c r="G191"/>
  <c r="G188"/>
  <c r="G185"/>
  <c r="G182"/>
  <c r="G179"/>
  <c r="G176"/>
  <c r="G173"/>
  <c r="G170"/>
  <c r="G161"/>
  <c r="G158"/>
  <c r="I133"/>
  <c r="I130" s="1"/>
  <c r="J133"/>
  <c r="J130" s="1"/>
  <c r="M133"/>
  <c r="M130" s="1"/>
  <c r="G134"/>
  <c r="G131" s="1"/>
  <c r="M121"/>
  <c r="M118" s="1"/>
  <c r="I121"/>
  <c r="I118" s="1"/>
  <c r="G122"/>
  <c r="G119" s="1"/>
  <c r="G100"/>
  <c r="G94"/>
  <c r="G91"/>
  <c r="I35"/>
  <c r="J35"/>
  <c r="M35"/>
  <c r="G36"/>
  <c r="G37"/>
  <c r="M77" l="1"/>
  <c r="M425"/>
  <c r="G245"/>
  <c r="P77"/>
  <c r="M242"/>
  <c r="P242"/>
  <c r="O242"/>
  <c r="H427"/>
  <c r="P427"/>
  <c r="P425"/>
  <c r="O425"/>
  <c r="G298"/>
  <c r="P300"/>
  <c r="P297" s="1"/>
  <c r="N425"/>
  <c r="L425"/>
  <c r="N77"/>
  <c r="N424" s="1"/>
  <c r="I427"/>
  <c r="J425"/>
  <c r="O77"/>
  <c r="I425"/>
  <c r="L427"/>
  <c r="O427"/>
  <c r="K427"/>
  <c r="H425"/>
  <c r="K242"/>
  <c r="G197"/>
  <c r="G194" s="1"/>
  <c r="M427"/>
  <c r="J427"/>
  <c r="K300"/>
  <c r="K425"/>
  <c r="G301"/>
  <c r="N427"/>
  <c r="L300"/>
  <c r="L297" s="1"/>
  <c r="K292"/>
  <c r="G292" s="1"/>
  <c r="G149"/>
  <c r="G146" s="1"/>
  <c r="G35"/>
  <c r="G266"/>
  <c r="G78"/>
  <c r="G121"/>
  <c r="G118" s="1"/>
  <c r="L242"/>
  <c r="G21"/>
  <c r="G18" s="1"/>
  <c r="G30" s="1"/>
  <c r="G133"/>
  <c r="G130" s="1"/>
  <c r="G79"/>
  <c r="L47"/>
  <c r="L77" s="1"/>
  <c r="J82"/>
  <c r="J242" s="1"/>
  <c r="J53"/>
  <c r="P424" l="1"/>
  <c r="M424"/>
  <c r="G425"/>
  <c r="O424"/>
  <c r="L424"/>
  <c r="G300"/>
  <c r="K297"/>
  <c r="G297" s="1"/>
  <c r="G427"/>
  <c r="K47"/>
  <c r="K44" s="1"/>
  <c r="K77" s="1"/>
  <c r="K424" s="1"/>
  <c r="I82"/>
  <c r="I242" s="1"/>
  <c r="I53"/>
  <c r="J47" l="1"/>
  <c r="J44" s="1"/>
  <c r="J77" s="1"/>
  <c r="J424" s="1"/>
  <c r="H82"/>
  <c r="H242" s="1"/>
  <c r="G88"/>
  <c r="G85" s="1"/>
  <c r="H53"/>
  <c r="G53"/>
  <c r="G82" l="1"/>
  <c r="I47"/>
  <c r="I44" s="1"/>
  <c r="I77" s="1"/>
  <c r="I424" s="1"/>
  <c r="G50" l="1"/>
  <c r="H47"/>
  <c r="H44" s="1"/>
  <c r="H77" s="1"/>
  <c r="H424" s="1"/>
  <c r="G47" l="1"/>
  <c r="G44" s="1"/>
  <c r="G77" s="1"/>
</calcChain>
</file>

<file path=xl/sharedStrings.xml><?xml version="1.0" encoding="utf-8"?>
<sst xmlns="http://schemas.openxmlformats.org/spreadsheetml/2006/main" count="1472" uniqueCount="228">
  <si>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</si>
  <si>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</si>
  <si>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</si>
  <si>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</si>
  <si>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</si>
  <si>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</si>
  <si>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</si>
  <si>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</si>
  <si>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</si>
  <si>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</si>
  <si>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</si>
  <si>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</si>
  <si>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</si>
  <si>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</si>
  <si>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</si>
  <si>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</si>
  <si>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</si>
  <si>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</si>
  <si>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</si>
  <si>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</si>
  <si>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</si>
  <si>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</si>
  <si>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</si>
  <si>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</si>
  <si>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</si>
  <si>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</si>
  <si>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</si>
  <si>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Разграничение государственной собственности на землю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</si>
  <si>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</si>
  <si>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</si>
  <si>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</si>
  <si>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</si>
  <si>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</si>
  <si>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</si>
  <si>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</si>
  <si>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</si>
  <si>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</si>
  <si>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t xml:space="preserve">Замена изношенной системы  водоснабжения </t>
  </si>
  <si>
    <t>Строительство новых участков системы водоснабжения</t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</si>
  <si>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</si>
  <si>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</si>
  <si>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</si>
  <si>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</si>
  <si>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</si>
  <si>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</si>
  <si>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</si>
  <si>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</si>
  <si>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</si>
  <si>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</si>
  <si>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</si>
  <si>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</si>
  <si>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</si>
  <si>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</si>
  <si>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</si>
  <si>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</si>
  <si>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</si>
  <si>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</si>
  <si>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</si>
  <si>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Возмещение части затрат гражданам, ведущим личное подсобное хозяйство</t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</si>
  <si>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</si>
  <si>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</si>
  <si>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</si>
  <si>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(ул.1 Мая, ул.Щорса, ул.Победы, ул.Калинина)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</si>
  <si>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</si>
  <si>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</si>
  <si>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</si>
  <si>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</si>
  <si>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</si>
  <si>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</si>
  <si>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</si>
  <si>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</si>
  <si>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х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</si>
  <si>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</si>
  <si>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 (Приобретение скамеек , урн)</t>
  </si>
  <si>
    <t>Задача 2 повышение уровня благоустройства, территорий общего пользования</t>
  </si>
  <si>
    <t>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</si>
  <si>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Подпрограмма 5 "Формирование комфортной городской среды "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</si>
  <si>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</si>
  <si>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</si>
  <si>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r>
      <t>хх</t>
    </r>
    <r>
      <rPr>
        <sz val="10"/>
        <rFont val="Times New Roman"/>
        <family val="1"/>
        <charset val="204"/>
      </rPr>
      <t>х</t>
    </r>
  </si>
  <si>
    <t>Приобретение и установка дорожных знаков</t>
  </si>
  <si>
    <t>Подготовка проектно-сметной докуметации на строительство внутрепоселковых дорог</t>
  </si>
  <si>
    <t>Ремонт автомобильных дорог в р.п. Полтавка ул. Комсомольская</t>
  </si>
  <si>
    <t>Ремонт автомобильных дорог в р.п. Полтавка (ул. 1 Восточная, ул. Победы, ул. Гуртьева, ул. Олимпийская)</t>
  </si>
  <si>
    <t>ВСЕГО ПО МУНИЦИПАЛЬНОЙ ПРОГРАММЕ</t>
  </si>
  <si>
    <t>Подпрограмма 6 "Комплексное развитие транспортной инфраструктуры Полтавского городского поселения"</t>
  </si>
  <si>
    <t>Ремонт автомобильных дорог в р.п. Полтавка                   ул. Калинина                                    (от д.№18 до д. №26;                       от д.№26 до д.№ 34)</t>
  </si>
  <si>
    <t>Ремонт автомобильных дорог в р.п. Полтавка                   ул.Черниговская</t>
  </si>
  <si>
    <t xml:space="preserve">Ремонт автомобильных дорог в р.п. Полтавка                   ул.Кооперативная                            (от д.№2 г до д. №4; )                      </t>
  </si>
  <si>
    <t>Задача 6   Обеспечение резервными источниками электроснабжения котельных поселения</t>
  </si>
  <si>
    <t>Выполнение работ по оформлению тенических планов газопроводов, в том числе безхозяйных</t>
  </si>
  <si>
    <t>Ремонт автомобильной дороги по ул. Ленина от пересечения с улицей Южной до дома №21 в р.п. Полтавка.</t>
  </si>
  <si>
    <t xml:space="preserve">Строительство объектов капитального строительства «Автомобильные дороги квартала малоэтажной застройки юго-восточной части в р.п. Полтавка, Полтавского района, Омской области», улица Новоселов, (Ось 5.Этап 5. ) </t>
  </si>
  <si>
    <t xml:space="preserve">Строительство объектов капитального строительства «Автомобильные дороги квартала малоэтажной застройки юго-восточной части в р.п. Полтавка, Полтавского района, Омской области».   улица Светлая  (Ось 6.Этап 6.) </t>
  </si>
  <si>
    <r>
      <rPr>
        <b/>
        <sz val="9"/>
        <color theme="1"/>
        <rFont val="Times New Roman"/>
        <family val="1"/>
        <charset val="204"/>
      </rPr>
      <t>Цель муниципальной програмы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</si>
  <si>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9"/>
        <color theme="1"/>
        <rFont val="Times New Roman"/>
        <family val="1"/>
        <charset val="204"/>
      </rPr>
      <t>Задача муниципальной программы</t>
    </r>
    <r>
      <rPr>
        <sz val="9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</si>
  <si>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</si>
  <si>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</si>
  <si>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</si>
  <si>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</si>
  <si>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</si>
  <si>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</si>
  <si>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</si>
  <si>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</si>
  <si>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</si>
  <si>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подпрограммы3</t>
    </r>
    <r>
      <rPr>
        <sz val="9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</si>
  <si>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</si>
  <si>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</si>
  <si>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</si>
  <si>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</si>
  <si>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</si>
  <si>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</si>
  <si>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Задача4</t>
    </r>
    <r>
      <rPr>
        <sz val="9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</si>
  <si>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</si>
  <si>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 5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</si>
  <si>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</si>
  <si>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</si>
  <si>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</si>
  <si>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</si>
  <si>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</si>
  <si>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</si>
  <si>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r>
      <rPr>
        <b/>
        <sz val="9"/>
        <color theme="1"/>
        <rFont val="Times New Roman"/>
        <family val="1"/>
        <charset val="204"/>
      </rPr>
      <t>Цель подпрограммы 5</t>
    </r>
    <r>
      <rPr>
        <sz val="9"/>
        <color theme="1"/>
        <rFont val="Times New Roman"/>
        <family val="1"/>
        <charset val="204"/>
      </rPr>
      <t xml:space="preserve"> 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  </r>
  </si>
  <si>
    <r>
      <t xml:space="preserve">Задача1 </t>
    </r>
    <r>
      <rPr>
        <sz val="9"/>
        <color theme="1"/>
        <rFont val="Times New Roman"/>
        <family val="1"/>
        <charset val="204"/>
      </rPr>
      <t xml:space="preserve">повышение уровня благоустройства дворовых территорий многоквартирных домов (далее – дворовые территории) в соответствии с законодательством               2. повышение уровня благоустройства территорий общего пользования поселения        </t>
    </r>
  </si>
  <si>
    <r>
      <rPr>
        <b/>
        <sz val="9"/>
        <color theme="1"/>
        <rFont val="Times New Roman"/>
        <family val="1"/>
        <charset val="204"/>
      </rPr>
      <t xml:space="preserve">Мероприятие 1 </t>
    </r>
    <r>
      <rPr>
        <sz val="9"/>
        <color theme="1"/>
        <rFont val="Times New Roman"/>
        <family val="1"/>
        <charset val="204"/>
      </rPr>
      <t xml:space="preserve"> формирование современной городской среды, в том числе благоустройство дворовых территорий, включая подъезды к многоквартирным домам</t>
    </r>
  </si>
  <si>
    <r>
      <rPr>
        <b/>
        <sz val="9"/>
        <color theme="1"/>
        <rFont val="Times New Roman"/>
        <family val="1"/>
        <charset val="204"/>
      </rPr>
      <t xml:space="preserve">Мероприятие 1  </t>
    </r>
    <r>
      <rPr>
        <sz val="9"/>
        <color theme="1"/>
        <rFont val="Times New Roman"/>
        <family val="1"/>
        <charset val="204"/>
      </rPr>
      <t>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</si>
  <si>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Цель подпрограммы 6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</si>
  <si>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</si>
  <si>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</si>
  <si>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</si>
  <si>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</si>
  <si>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</si>
  <si>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</si>
  <si>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</si>
  <si>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 xml:space="preserve">площадь отремонтирован дорог </t>
  </si>
  <si>
    <t>м2</t>
  </si>
  <si>
    <t>доля протяженности автомобильных дорог отвечающих нормат. требован.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</si>
  <si>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</si>
  <si>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</si>
  <si>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</si>
  <si>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</si>
  <si>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 xml:space="preserve">степень выполненных работ 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</si>
  <si>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</si>
  <si>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</si>
  <si>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</si>
  <si>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</si>
  <si>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</si>
  <si>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количество приобретенных и установленных источников электроснабжения для газовых котельных</t>
  </si>
  <si>
    <t>ед</t>
  </si>
  <si>
    <t>количество человек получивших субсидию</t>
  </si>
  <si>
    <t>площадь отремонтированных дворовых территорий                                                                количество отремонтированных территорий</t>
  </si>
  <si>
    <t xml:space="preserve">м2      территории       </t>
  </si>
  <si>
    <t>доля дворовых территорий оснащенных урнами лавочкамифонарями</t>
  </si>
  <si>
    <t>площадь отремонтированных дорог общего пользования</t>
  </si>
  <si>
    <t>площадь отремонтированных дорог</t>
  </si>
  <si>
    <t>доля протяженности дорог, отвечающих нормат. треб.</t>
  </si>
  <si>
    <t xml:space="preserve">степень выполненных работ по подготовке ПСД </t>
  </si>
  <si>
    <t>площадь отремонтированных тротуаров</t>
  </si>
  <si>
    <t>человек</t>
  </si>
  <si>
    <t>2000            4</t>
  </si>
  <si>
    <t>ввод объекта в эксплуатацию</t>
  </si>
  <si>
    <t>км</t>
  </si>
  <si>
    <t>Разработка документов территориального планирования и градостроительного занирования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</si>
  <si>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 по определению, уточнению границ Полтавского городского Поселения</t>
  </si>
  <si>
    <t>Объем выполненных работ по проектированию объекта капитального строительства "Реконструкция участков теплосети в р.п.Полтавка"</t>
  </si>
  <si>
    <t>Ремонт автомобильной дороги по ул. 1-Мая от пересечения с ул. Ленина до дома № 9 в р.п. Полтавка.</t>
  </si>
  <si>
    <t>Ремонт автомобильной дороги по ул. Победа от дома № 47 до дома № 89 в р.п. Полтавка.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</si>
  <si>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</si>
  <si>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</si>
  <si>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</si>
  <si>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подпрограмме 5</t>
  </si>
  <si>
    <t>Итого по  подпрогамме3</t>
  </si>
  <si>
    <t>Итого по                                           подпрограмме 6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</si>
  <si>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</si>
  <si>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</si>
  <si>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</si>
  <si>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</si>
  <si>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</si>
  <si>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</si>
  <si>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Приобретение свтофоров типа Т 7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</si>
  <si>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</si>
  <si>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</si>
  <si>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</si>
  <si>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Степень выполнения работ по оформлению тех. планов</t>
  </si>
  <si>
    <t>Подпрограмма1 "Содействие занятости населения Полтавского городского поселения "</t>
  </si>
  <si>
    <t xml:space="preserve"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</si>
  <si>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</si>
  <si>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 xml:space="preserve">Подпрограмма 7 «Формирование законопослушного поведения участников дорожного движения в Полтавском городском поселении » 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</si>
  <si>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</si>
  <si>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</si>
  <si>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</si>
  <si>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</si>
  <si>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</si>
  <si>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Подпрограмма3 «Обеспечение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(2014-2022 годы)»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</si>
  <si>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</si>
  <si>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</si>
  <si>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</si>
  <si>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</si>
  <si>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r>
      <t xml:space="preserve">Основное мероприятие 1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</si>
  <si>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7  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</si>
  <si>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р.п.Полтавка". Обследование технического состояния тепловой сети. Оплата соглашений об установлении сервитутов.</t>
  </si>
  <si>
    <t xml:space="preserve">Создание мест накопления ТКО  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</si>
  <si>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</si>
  <si>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</si>
  <si>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</si>
  <si>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</si>
  <si>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</t>
    </r>
    <r>
      <rPr>
        <sz val="9"/>
        <color theme="1"/>
        <rFont val="Times New Roman"/>
        <family val="1"/>
        <charset val="204"/>
      </rPr>
      <t xml:space="preserve">   Приобретение и установка резервного источника электроснабжения для газовой котельной к МОУ "Полтавский лицей" расположенной по адресу: Омская обл., Полтавский р-н, р.п.Полтавка, ул.Советская,д. № 7.</t>
    </r>
  </si>
  <si>
    <t>Подпрограмма 8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</si>
  <si>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</si>
  <si>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</si>
  <si>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ул. Плодопитомническая» </t>
    </r>
  </si>
  <si>
    <t>2.Собственные средства жителей</t>
  </si>
  <si>
    <t>Итого по подпрограмме 8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</si>
  <si>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</si>
  <si>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</si>
  <si>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</si>
  <si>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</si>
  <si>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</si>
  <si>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</si>
  <si>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</si>
  <si>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</si>
  <si>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r>
      <t xml:space="preserve">Задача 8  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</si>
  <si>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</si>
  <si>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</si>
  <si>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</si>
  <si>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</si>
  <si>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</si>
  <si>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t xml:space="preserve">Приложение </t>
  </si>
  <si>
    <t>к постановлению № 32 от 02.03.2020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</si>
</sst>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top" wrapText="1" shrinkToFit="1"/>
    </xf>
    <xf numFmtId="0" fontId="3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2" fontId="0" fillId="2" borderId="0" xfId="0" applyNumberFormat="1" applyFill="1"/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2" fontId="1" fillId="2" borderId="4" xfId="0" applyNumberFormat="1" applyFont="1" applyFill="1" applyBorder="1"/>
    <xf numFmtId="2" fontId="2" fillId="2" borderId="1" xfId="0" applyNumberFormat="1" applyFont="1" applyFill="1" applyBorder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1" fillId="2" borderId="1" xfId="0" applyNumberFormat="1" applyFont="1" applyFill="1" applyBorder="1"/>
    <xf numFmtId="0" fontId="11" fillId="0" borderId="1" xfId="0" applyFont="1" applyBorder="1"/>
    <xf numFmtId="0" fontId="11" fillId="0" borderId="1" xfId="0" applyFont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11" fillId="0" borderId="6" xfId="0" applyFont="1" applyBorder="1" applyAlignment="1">
      <alignment horizontal="center"/>
    </xf>
    <xf numFmtId="0" fontId="12" fillId="0" borderId="6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center" vertical="top" wrapText="1" shrinkToFit="1"/>
    </xf>
    <xf numFmtId="0" fontId="11" fillId="0" borderId="6" xfId="0" applyFont="1" applyBorder="1" applyAlignment="1">
      <alignment horizontal="left" vertical="top" wrapText="1" shrinkToFit="1"/>
    </xf>
    <xf numFmtId="0" fontId="12" fillId="0" borderId="1" xfId="0" applyFont="1" applyBorder="1" applyAlignment="1">
      <alignment vertical="top" wrapText="1"/>
    </xf>
    <xf numFmtId="0" fontId="11" fillId="2" borderId="6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 shrinkToFit="1"/>
    </xf>
    <xf numFmtId="0" fontId="11" fillId="0" borderId="1" xfId="0" applyFont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1" xfId="0" applyFont="1" applyBorder="1" applyAlignment="1">
      <alignment wrapText="1" shrinkToFit="1"/>
    </xf>
    <xf numFmtId="0" fontId="11" fillId="2" borderId="1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wrapText="1"/>
    </xf>
    <xf numFmtId="0" fontId="11" fillId="0" borderId="5" xfId="0" applyFont="1" applyBorder="1" applyAlignment="1">
      <alignment wrapText="1" shrinkToFit="1"/>
    </xf>
    <xf numFmtId="0" fontId="11" fillId="2" borderId="11" xfId="0" applyFont="1" applyFill="1" applyBorder="1" applyAlignment="1">
      <alignment horizontal="center"/>
    </xf>
    <xf numFmtId="0" fontId="11" fillId="2" borderId="5" xfId="0" applyFont="1" applyFill="1" applyBorder="1" applyAlignment="1"/>
    <xf numFmtId="0" fontId="11" fillId="2" borderId="6" xfId="0" applyFont="1" applyFill="1" applyBorder="1" applyAlignment="1"/>
    <xf numFmtId="0" fontId="11" fillId="2" borderId="15" xfId="0" applyFont="1" applyFill="1" applyBorder="1" applyAlignment="1">
      <alignment horizontal="center"/>
    </xf>
    <xf numFmtId="0" fontId="11" fillId="2" borderId="7" xfId="0" applyFont="1" applyFill="1" applyBorder="1" applyAlignment="1"/>
    <xf numFmtId="0" fontId="11" fillId="2" borderId="10" xfId="0" applyFont="1" applyFill="1" applyBorder="1" applyAlignment="1"/>
    <xf numFmtId="0" fontId="11" fillId="2" borderId="15" xfId="0" applyFont="1" applyFill="1" applyBorder="1" applyAlignment="1"/>
    <xf numFmtId="0" fontId="11" fillId="2" borderId="8" xfId="0" applyFont="1" applyFill="1" applyBorder="1" applyAlignment="1">
      <alignment horizontal="center"/>
    </xf>
    <xf numFmtId="0" fontId="11" fillId="2" borderId="5" xfId="0" applyFont="1" applyFill="1" applyBorder="1" applyAlignment="1">
      <alignment vertical="top" wrapText="1" shrinkToFit="1"/>
    </xf>
    <xf numFmtId="0" fontId="11" fillId="2" borderId="6" xfId="0" applyFont="1" applyFill="1" applyBorder="1" applyAlignment="1">
      <alignment vertical="top" wrapText="1" shrinkToFit="1"/>
    </xf>
    <xf numFmtId="0" fontId="11" fillId="2" borderId="12" xfId="0" applyFont="1" applyFill="1" applyBorder="1" applyAlignment="1">
      <alignment wrapText="1"/>
    </xf>
    <xf numFmtId="0" fontId="11" fillId="2" borderId="5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2" borderId="10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1" fillId="2" borderId="6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top" wrapText="1" shrinkToFit="1"/>
    </xf>
    <xf numFmtId="0" fontId="10" fillId="2" borderId="6" xfId="0" applyFont="1" applyFill="1" applyBorder="1" applyAlignment="1">
      <alignment horizontal="left" vertical="top" wrapText="1" shrinkToFit="1"/>
    </xf>
    <xf numFmtId="0" fontId="10" fillId="2" borderId="7" xfId="0" applyFont="1" applyFill="1" applyBorder="1" applyAlignment="1">
      <alignment horizontal="left" vertical="top" wrapText="1" shrinkToFit="1"/>
    </xf>
    <xf numFmtId="0" fontId="10" fillId="2" borderId="11" xfId="0" applyFont="1" applyFill="1" applyBorder="1" applyAlignment="1">
      <alignment horizontal="left" vertical="top" wrapText="1" shrinkToFit="1"/>
    </xf>
    <xf numFmtId="0" fontId="10" fillId="2" borderId="13" xfId="0" applyFont="1" applyFill="1" applyBorder="1" applyAlignment="1">
      <alignment horizontal="left" vertical="top" wrapText="1" shrinkToFit="1"/>
    </xf>
    <xf numFmtId="0" fontId="15" fillId="0" borderId="1" xfId="0" applyFont="1" applyBorder="1" applyAlignment="1">
      <alignment wrapText="1"/>
    </xf>
    <xf numFmtId="0" fontId="15" fillId="0" borderId="1" xfId="0" applyFont="1" applyBorder="1"/>
    <xf numFmtId="0" fontId="15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/>
    <xf numFmtId="0" fontId="15" fillId="2" borderId="1" xfId="0" applyFont="1" applyFill="1" applyBorder="1" applyAlignment="1">
      <alignment vertical="top"/>
    </xf>
    <xf numFmtId="0" fontId="11" fillId="0" borderId="6" xfId="0" applyFont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9" fillId="2" borderId="0" xfId="0" applyFont="1" applyFill="1"/>
    <xf numFmtId="2" fontId="6" fillId="2" borderId="7" xfId="0" applyNumberFormat="1" applyFont="1" applyFill="1" applyBorder="1"/>
    <xf numFmtId="2" fontId="6" fillId="2" borderId="1" xfId="0" applyNumberFormat="1" applyFont="1" applyFill="1" applyBorder="1" applyAlignment="1">
      <alignment horizontal="right"/>
    </xf>
    <xf numFmtId="2" fontId="1" fillId="2" borderId="7" xfId="0" applyNumberFormat="1" applyFont="1" applyFill="1" applyBorder="1"/>
    <xf numFmtId="2" fontId="8" fillId="2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11" fillId="0" borderId="7" xfId="0" applyFont="1" applyBorder="1" applyAlignment="1">
      <alignment vertical="top" wrapText="1" shrinkToFit="1"/>
    </xf>
    <xf numFmtId="0" fontId="11" fillId="2" borderId="7" xfId="0" applyFont="1" applyFill="1" applyBorder="1" applyAlignment="1">
      <alignment vertical="top" wrapText="1" shrinkToFit="1"/>
    </xf>
    <xf numFmtId="0" fontId="11" fillId="0" borderId="1" xfId="0" applyFont="1" applyBorder="1" applyAlignment="1">
      <alignment vertical="top" wrapText="1" shrinkToFit="1"/>
    </xf>
    <xf numFmtId="0" fontId="15" fillId="0" borderId="0" xfId="0" applyFont="1" applyAlignment="1">
      <alignment horizontal="right"/>
    </xf>
    <xf numFmtId="0" fontId="15" fillId="0" borderId="0" xfId="0" applyFont="1"/>
    <xf numFmtId="0" fontId="15" fillId="0" borderId="1" xfId="0" applyFont="1" applyBorder="1" applyAlignment="1">
      <alignment horizontal="center"/>
    </xf>
    <xf numFmtId="0" fontId="17" fillId="0" borderId="1" xfId="0" applyFont="1" applyBorder="1"/>
    <xf numFmtId="0" fontId="15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/>
    </xf>
    <xf numFmtId="0" fontId="17" fillId="0" borderId="0" xfId="0" applyFont="1"/>
    <xf numFmtId="0" fontId="15" fillId="0" borderId="7" xfId="0" applyFont="1" applyBorder="1" applyAlignment="1">
      <alignment vertical="top" wrapText="1" shrinkToFit="1"/>
    </xf>
    <xf numFmtId="0" fontId="11" fillId="2" borderId="11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wrapText="1"/>
    </xf>
    <xf numFmtId="0" fontId="11" fillId="0" borderId="7" xfId="0" applyFont="1" applyBorder="1" applyAlignment="1">
      <alignment horizontal="center"/>
    </xf>
    <xf numFmtId="0" fontId="11" fillId="0" borderId="5" xfId="0" applyFont="1" applyBorder="1"/>
    <xf numFmtId="0" fontId="11" fillId="0" borderId="7" xfId="0" applyFont="1" applyBorder="1"/>
    <xf numFmtId="0" fontId="11" fillId="0" borderId="6" xfId="0" applyFont="1" applyBorder="1"/>
    <xf numFmtId="0" fontId="11" fillId="2" borderId="6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0" borderId="6" xfId="0" applyFont="1" applyBorder="1"/>
    <xf numFmtId="0" fontId="11" fillId="2" borderId="5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1" fillId="0" borderId="6" xfId="0" applyFont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5" xfId="0" applyFont="1" applyFill="1" applyBorder="1"/>
    <xf numFmtId="0" fontId="11" fillId="2" borderId="6" xfId="0" applyFont="1" applyFill="1" applyBorder="1"/>
    <xf numFmtId="0" fontId="11" fillId="2" borderId="7" xfId="0" applyFont="1" applyFill="1" applyBorder="1"/>
    <xf numFmtId="0" fontId="11" fillId="2" borderId="10" xfId="0" applyFont="1" applyFill="1" applyBorder="1" applyAlignment="1">
      <alignment horizontal="center" vertical="top" wrapText="1" shrinkToFit="1"/>
    </xf>
    <xf numFmtId="0" fontId="11" fillId="2" borderId="12" xfId="0" applyFont="1" applyFill="1" applyBorder="1" applyAlignment="1">
      <alignment horizontal="center" vertical="top" wrapText="1" shrinkToFit="1"/>
    </xf>
    <xf numFmtId="0" fontId="11" fillId="2" borderId="15" xfId="0" applyFont="1" applyFill="1" applyBorder="1" applyAlignment="1">
      <alignment horizontal="center" vertical="top" wrapText="1" shrinkToFit="1"/>
    </xf>
    <xf numFmtId="0" fontId="11" fillId="2" borderId="5" xfId="0" applyFont="1" applyFill="1" applyBorder="1" applyAlignment="1">
      <alignment horizontal="left" vertical="top" wrapText="1" shrinkToFit="1"/>
    </xf>
    <xf numFmtId="0" fontId="11" fillId="2" borderId="6" xfId="0" applyFont="1" applyFill="1" applyBorder="1" applyAlignment="1">
      <alignment horizontal="left" vertical="top" wrapText="1" shrinkToFit="1"/>
    </xf>
    <xf numFmtId="0" fontId="11" fillId="2" borderId="7" xfId="0" applyFont="1" applyFill="1" applyBorder="1" applyAlignment="1">
      <alignment horizontal="left" vertical="top" wrapText="1" shrinkToFit="1"/>
    </xf>
    <xf numFmtId="0" fontId="10" fillId="2" borderId="5" xfId="0" applyFont="1" applyFill="1" applyBorder="1" applyAlignment="1">
      <alignment horizontal="left" vertical="top" wrapText="1" shrinkToFit="1"/>
    </xf>
    <xf numFmtId="0" fontId="11" fillId="3" borderId="5" xfId="0" applyFont="1" applyFill="1" applyBorder="1" applyAlignment="1">
      <alignment horizontal="left" vertical="top" wrapText="1" shrinkToFit="1"/>
    </xf>
    <xf numFmtId="0" fontId="11" fillId="3" borderId="6" xfId="0" applyFont="1" applyFill="1" applyBorder="1" applyAlignment="1">
      <alignment horizontal="left" vertical="top" wrapText="1" shrinkToFit="1"/>
    </xf>
    <xf numFmtId="0" fontId="11" fillId="3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0" xfId="0" applyFont="1" applyFill="1" applyBorder="1" applyAlignment="1">
      <alignment vertical="top" wrapText="1"/>
    </xf>
    <xf numFmtId="0" fontId="11" fillId="2" borderId="12" xfId="0" applyFont="1" applyFill="1" applyBorder="1" applyAlignment="1">
      <alignment vertical="top" wrapText="1"/>
    </xf>
    <xf numFmtId="0" fontId="11" fillId="2" borderId="15" xfId="0" applyFont="1" applyFill="1" applyBorder="1" applyAlignment="1">
      <alignment vertical="top" wrapText="1"/>
    </xf>
    <xf numFmtId="0" fontId="10" fillId="0" borderId="8" xfId="0" applyFont="1" applyBorder="1" applyAlignment="1">
      <alignment horizontal="left" vertical="top" wrapText="1" shrinkToFit="1"/>
    </xf>
    <xf numFmtId="0" fontId="10" fillId="0" borderId="9" xfId="0" applyFont="1" applyBorder="1" applyAlignment="1">
      <alignment horizontal="left" vertical="top" wrapText="1" shrinkToFit="1"/>
    </xf>
    <xf numFmtId="0" fontId="10" fillId="0" borderId="10" xfId="0" applyFont="1" applyBorder="1" applyAlignment="1">
      <alignment horizontal="left" vertical="top" wrapText="1" shrinkToFit="1"/>
    </xf>
    <xf numFmtId="0" fontId="10" fillId="0" borderId="11" xfId="0" applyFont="1" applyBorder="1" applyAlignment="1">
      <alignment horizontal="left" vertical="top" wrapText="1" shrinkToFit="1"/>
    </xf>
    <xf numFmtId="0" fontId="10" fillId="0" borderId="0" xfId="0" applyFont="1" applyBorder="1" applyAlignment="1">
      <alignment horizontal="left" vertical="top" wrapText="1" shrinkToFit="1"/>
    </xf>
    <xf numFmtId="0" fontId="10" fillId="0" borderId="12" xfId="0" applyFont="1" applyBorder="1" applyAlignment="1">
      <alignment horizontal="left" vertical="top" wrapText="1" shrinkToFit="1"/>
    </xf>
    <xf numFmtId="0" fontId="10" fillId="0" borderId="13" xfId="0" applyFont="1" applyBorder="1" applyAlignment="1">
      <alignment horizontal="left" vertical="top" wrapText="1" shrinkToFit="1"/>
    </xf>
    <xf numFmtId="0" fontId="10" fillId="0" borderId="14" xfId="0" applyFont="1" applyBorder="1" applyAlignment="1">
      <alignment horizontal="left" vertical="top" wrapText="1" shrinkToFit="1"/>
    </xf>
    <xf numFmtId="0" fontId="10" fillId="0" borderId="15" xfId="0" applyFont="1" applyBorder="1" applyAlignment="1">
      <alignment horizontal="left" vertical="top" wrapText="1" shrinkToFit="1"/>
    </xf>
    <xf numFmtId="0" fontId="10" fillId="2" borderId="8" xfId="0" applyFont="1" applyFill="1" applyBorder="1" applyAlignment="1">
      <alignment horizontal="left" vertical="top" wrapText="1" shrinkToFit="1"/>
    </xf>
    <xf numFmtId="0" fontId="10" fillId="2" borderId="10" xfId="0" applyFont="1" applyFill="1" applyBorder="1" applyAlignment="1">
      <alignment horizontal="left" vertical="top" wrapText="1" shrinkToFit="1"/>
    </xf>
    <xf numFmtId="0" fontId="10" fillId="2" borderId="2" xfId="0" applyFont="1" applyFill="1" applyBorder="1" applyAlignment="1">
      <alignment horizontal="left" vertical="top" wrapText="1" shrinkToFit="1"/>
    </xf>
    <xf numFmtId="0" fontId="11" fillId="2" borderId="10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15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horizontal="left" vertical="top" wrapText="1" shrinkToFit="1"/>
    </xf>
    <xf numFmtId="0" fontId="10" fillId="2" borderId="7" xfId="0" applyFont="1" applyFill="1" applyBorder="1" applyAlignment="1">
      <alignment horizontal="left" vertical="top" wrapText="1" shrinkToFit="1"/>
    </xf>
    <xf numFmtId="0" fontId="12" fillId="2" borderId="5" xfId="0" applyFont="1" applyFill="1" applyBorder="1" applyAlignment="1">
      <alignment horizontal="left" vertical="top" wrapText="1" shrinkToFit="1"/>
    </xf>
    <xf numFmtId="0" fontId="12" fillId="2" borderId="6" xfId="0" applyFont="1" applyFill="1" applyBorder="1" applyAlignment="1">
      <alignment horizontal="left" vertical="top" wrapText="1" shrinkToFit="1"/>
    </xf>
    <xf numFmtId="0" fontId="12" fillId="2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11" fillId="0" borderId="5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left" vertical="top" wrapText="1" shrinkToFit="1"/>
    </xf>
    <xf numFmtId="0" fontId="11" fillId="0" borderId="7" xfId="0" applyFont="1" applyBorder="1" applyAlignment="1">
      <alignment horizontal="left" vertical="top" wrapText="1" shrinkToFit="1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 shrinkToFit="1"/>
    </xf>
    <xf numFmtId="0" fontId="11" fillId="0" borderId="6" xfId="0" applyFont="1" applyBorder="1" applyAlignment="1">
      <alignment horizontal="center" vertical="top" wrapText="1" shrinkToFit="1"/>
    </xf>
    <xf numFmtId="0" fontId="11" fillId="0" borderId="7" xfId="0" applyFont="1" applyBorder="1" applyAlignment="1">
      <alignment horizontal="center" vertical="top" wrapText="1" shrinkToFit="1"/>
    </xf>
    <xf numFmtId="0" fontId="14" fillId="2" borderId="6" xfId="0" applyFont="1" applyFill="1" applyBorder="1" applyAlignment="1">
      <alignment horizontal="left" vertical="top" wrapText="1" shrinkToFit="1"/>
    </xf>
    <xf numFmtId="0" fontId="14" fillId="2" borderId="7" xfId="0" applyFont="1" applyFill="1" applyBorder="1" applyAlignment="1">
      <alignment horizontal="left" vertical="top" wrapText="1" shrinkToFit="1"/>
    </xf>
    <xf numFmtId="0" fontId="10" fillId="2" borderId="4" xfId="0" applyFont="1" applyFill="1" applyBorder="1" applyAlignment="1">
      <alignment horizontal="left" vertical="top" wrapText="1" shrinkToFit="1"/>
    </xf>
    <xf numFmtId="0" fontId="11" fillId="0" borderId="2" xfId="0" applyFont="1" applyBorder="1" applyAlignment="1">
      <alignment horizontal="left" vertical="top" wrapText="1" shrinkToFit="1"/>
    </xf>
    <xf numFmtId="0" fontId="11" fillId="0" borderId="4" xfId="0" applyFont="1" applyBorder="1" applyAlignment="1">
      <alignment horizontal="left" vertical="top" wrapText="1" shrinkToFit="1"/>
    </xf>
    <xf numFmtId="0" fontId="11" fillId="0" borderId="8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0" xfId="0" applyFont="1" applyBorder="1" applyAlignment="1">
      <alignment horizontal="center" vertical="top" wrapText="1" shrinkToFit="1"/>
    </xf>
    <xf numFmtId="0" fontId="11" fillId="0" borderId="12" xfId="0" applyFont="1" applyBorder="1" applyAlignment="1">
      <alignment horizontal="center" vertical="top" wrapText="1" shrinkToFit="1"/>
    </xf>
    <xf numFmtId="0" fontId="11" fillId="0" borderId="15" xfId="0" applyFont="1" applyBorder="1" applyAlignment="1">
      <alignment horizontal="center" vertical="top" wrapText="1" shrinkToFit="1"/>
    </xf>
    <xf numFmtId="0" fontId="11" fillId="2" borderId="8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left" vertical="top" wrapText="1" shrinkToFit="1"/>
    </xf>
    <xf numFmtId="0" fontId="10" fillId="3" borderId="6" xfId="0" applyFont="1" applyFill="1" applyBorder="1" applyAlignment="1">
      <alignment horizontal="left" vertical="top" wrapText="1" shrinkToFit="1"/>
    </xf>
    <xf numFmtId="0" fontId="10" fillId="3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5" fillId="0" borderId="5" xfId="0" applyFont="1" applyBorder="1" applyAlignment="1">
      <alignment vertical="top" wrapText="1" shrinkToFit="1"/>
    </xf>
    <xf numFmtId="0" fontId="15" fillId="0" borderId="7" xfId="0" applyFont="1" applyBorder="1" applyAlignment="1">
      <alignment vertical="top" wrapText="1" shrinkToFit="1"/>
    </xf>
    <xf numFmtId="0" fontId="1" fillId="0" borderId="2" xfId="0" applyFont="1" applyBorder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1" fillId="2" borderId="5" xfId="0" applyFont="1" applyFill="1" applyBorder="1" applyAlignment="1">
      <alignment horizontal="center" vertical="top" wrapText="1" shrinkToFit="1"/>
    </xf>
    <xf numFmtId="0" fontId="11" fillId="2" borderId="6" xfId="0" applyFont="1" applyFill="1" applyBorder="1" applyAlignment="1">
      <alignment horizontal="center" vertical="top" wrapText="1" shrinkToFit="1"/>
    </xf>
    <xf numFmtId="0" fontId="11" fillId="2" borderId="7" xfId="0" applyFont="1" applyFill="1" applyBorder="1" applyAlignment="1">
      <alignment horizontal="center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3" borderId="5" xfId="0" applyFont="1" applyFill="1" applyBorder="1" applyAlignment="1">
      <alignment horizontal="left" vertical="top" wrapText="1" shrinkToFit="1"/>
    </xf>
    <xf numFmtId="0" fontId="13" fillId="3" borderId="6" xfId="0" applyFont="1" applyFill="1" applyBorder="1" applyAlignment="1">
      <alignment horizontal="left" vertical="top" wrapText="1" shrinkToFit="1"/>
    </xf>
    <xf numFmtId="0" fontId="13" fillId="3" borderId="7" xfId="0" applyFont="1" applyFill="1" applyBorder="1" applyAlignment="1">
      <alignment horizontal="left" vertical="top" wrapText="1" shrinkToFit="1"/>
    </xf>
    <xf numFmtId="0" fontId="12" fillId="0" borderId="5" xfId="0" applyFont="1" applyBorder="1" applyAlignment="1">
      <alignment horizontal="left" vertical="top" wrapText="1" shrinkToFit="1"/>
    </xf>
    <xf numFmtId="0" fontId="12" fillId="0" borderId="6" xfId="0" applyFont="1" applyBorder="1" applyAlignment="1">
      <alignment horizontal="left" vertical="top" wrapText="1" shrinkToFit="1"/>
    </xf>
    <xf numFmtId="0" fontId="12" fillId="0" borderId="7" xfId="0" applyFont="1" applyBorder="1" applyAlignment="1">
      <alignment horizontal="left" vertical="top" wrapText="1" shrinkToFit="1"/>
    </xf>
    <xf numFmtId="0" fontId="11" fillId="2" borderId="2" xfId="0" applyFont="1" applyFill="1" applyBorder="1" applyAlignment="1">
      <alignment horizontal="left" vertical="top" wrapText="1" shrinkToFit="1"/>
    </xf>
    <xf numFmtId="0" fontId="11" fillId="2" borderId="4" xfId="0" applyFont="1" applyFill="1" applyBorder="1" applyAlignment="1">
      <alignment horizontal="left" vertical="top" wrapText="1" shrinkToFit="1"/>
    </xf>
    <xf numFmtId="0" fontId="10" fillId="0" borderId="5" xfId="0" applyFont="1" applyBorder="1" applyAlignment="1">
      <alignment horizontal="left" vertical="top" wrapText="1" shrinkToFit="1"/>
    </xf>
    <xf numFmtId="0" fontId="10" fillId="0" borderId="6" xfId="0" applyFont="1" applyBorder="1" applyAlignment="1">
      <alignment horizontal="left" vertical="top" wrapText="1" shrinkToFit="1"/>
    </xf>
    <xf numFmtId="0" fontId="10" fillId="0" borderId="7" xfId="0" applyFont="1" applyBorder="1" applyAlignment="1">
      <alignment horizontal="left" vertical="top" wrapText="1" shrinkToFit="1"/>
    </xf>
    <xf numFmtId="0" fontId="11" fillId="0" borderId="5" xfId="0" applyFont="1" applyBorder="1"/>
    <xf numFmtId="0" fontId="11" fillId="0" borderId="6" xfId="0" applyFont="1" applyBorder="1"/>
    <xf numFmtId="0" fontId="11" fillId="0" borderId="7" xfId="0" applyFont="1" applyBorder="1"/>
    <xf numFmtId="0" fontId="10" fillId="2" borderId="2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8" fillId="2" borderId="6" xfId="0" applyFont="1" applyFill="1" applyBorder="1" applyAlignment="1">
      <alignment horizontal="left" vertical="top" wrapText="1" shrinkToFit="1"/>
    </xf>
    <xf numFmtId="0" fontId="18" fillId="2" borderId="7" xfId="0" applyFont="1" applyFill="1" applyBorder="1" applyAlignment="1">
      <alignment horizontal="left" vertical="top" wrapText="1" shrinkToFit="1"/>
    </xf>
    <xf numFmtId="0" fontId="10" fillId="2" borderId="12" xfId="0" applyFont="1" applyFill="1" applyBorder="1" applyAlignment="1">
      <alignment horizontal="left" vertical="top" wrapText="1" shrinkToFit="1"/>
    </xf>
    <xf numFmtId="0" fontId="10" fillId="2" borderId="15" xfId="0" applyFont="1" applyFill="1" applyBorder="1" applyAlignment="1">
      <alignment horizontal="left" vertical="top" wrapText="1" shrinkToFit="1"/>
    </xf>
    <xf numFmtId="0" fontId="13" fillId="2" borderId="2" xfId="0" applyFont="1" applyFill="1" applyBorder="1" applyAlignment="1">
      <alignment horizontal="left" vertical="top" wrapText="1" shrinkToFit="1"/>
    </xf>
    <xf numFmtId="0" fontId="18" fillId="2" borderId="4" xfId="0" applyFont="1" applyFill="1" applyBorder="1" applyAlignment="1">
      <alignment horizontal="left" vertical="top" wrapText="1" shrinkToFit="1"/>
    </xf>
    <xf numFmtId="0" fontId="10" fillId="0" borderId="2" xfId="0" applyFont="1" applyBorder="1" applyAlignment="1">
      <alignment horizontal="left" vertical="top" wrapText="1" shrinkToFit="1"/>
    </xf>
    <xf numFmtId="0" fontId="10" fillId="0" borderId="4" xfId="0" applyFont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432"/>
  <sheetViews>
    <sheetView tabSelected="1" topLeftCell="A308" zoomScale="130" zoomScaleNormal="130" workbookViewId="0">
      <selection activeCell="J377" sqref="J377"/>
    </sheetView>
  </sheetViews>
  <sheetFormatPr defaultRowHeight="15"/>
  <cols>
    <col min="1" max="1" width="1.7109375" customWidth="1"/>
    <col min="2" max="2" width="15.5703125" customWidth="1"/>
    <col min="3" max="3" width="4.85546875" customWidth="1"/>
    <col min="4" max="4" width="4.5703125" customWidth="1"/>
    <col min="5" max="5" width="5" customWidth="1"/>
    <col min="6" max="6" width="9.28515625" customWidth="1"/>
    <col min="7" max="7" width="12.5703125" customWidth="1"/>
    <col min="8" max="8" width="11.7109375" customWidth="1"/>
    <col min="9" max="9" width="11.28515625" customWidth="1"/>
    <col min="10" max="10" width="12.85546875" style="15" customWidth="1"/>
    <col min="11" max="11" width="12" style="15" customWidth="1"/>
    <col min="12" max="12" width="12.85546875" style="15" customWidth="1"/>
    <col min="13" max="13" width="11.42578125" customWidth="1"/>
    <col min="14" max="16" width="11.42578125" style="15" customWidth="1"/>
    <col min="17" max="17" width="8" customWidth="1"/>
    <col min="18" max="18" width="3.42578125" customWidth="1"/>
    <col min="19" max="19" width="4.42578125" style="93" customWidth="1"/>
    <col min="20" max="20" width="3.42578125" customWidth="1"/>
    <col min="21" max="21" width="2.85546875" customWidth="1"/>
    <col min="22" max="22" width="4.28515625" customWidth="1"/>
    <col min="23" max="23" width="4.28515625" style="15" customWidth="1"/>
    <col min="24" max="24" width="5.42578125" style="15" customWidth="1"/>
    <col min="25" max="25" width="4.7109375" style="93" customWidth="1"/>
    <col min="26" max="26" width="4" customWidth="1"/>
    <col min="27" max="27" width="3.42578125" customWidth="1"/>
    <col min="28" max="28" width="3.28515625" customWidth="1"/>
    <col min="29" max="29" width="11.5703125" bestFit="1" customWidth="1"/>
  </cols>
  <sheetData>
    <row r="1" spans="1:28" ht="15.75">
      <c r="A1" s="207" t="s">
        <v>226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5"/>
      <c r="AA1" s="25"/>
      <c r="AB1" s="25"/>
    </row>
    <row r="2" spans="1:28" ht="15.75">
      <c r="A2" s="207" t="s">
        <v>227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5"/>
      <c r="AA2" s="25"/>
      <c r="AB2" s="25"/>
    </row>
    <row r="3" spans="1:28" ht="15.75">
      <c r="A3" s="207"/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6"/>
      <c r="AA3" s="26"/>
      <c r="AB3" s="26"/>
    </row>
    <row r="4" spans="1:28" ht="15.75">
      <c r="A4" s="25"/>
      <c r="B4" s="26"/>
      <c r="C4" s="26"/>
      <c r="D4" s="26"/>
      <c r="E4" s="26"/>
      <c r="F4" s="26"/>
      <c r="G4" s="26"/>
      <c r="H4" s="26"/>
      <c r="I4" s="26"/>
      <c r="J4" s="8"/>
      <c r="K4" s="8"/>
      <c r="L4" s="8"/>
      <c r="M4" s="26"/>
      <c r="N4" s="8"/>
      <c r="O4" s="8"/>
      <c r="P4" s="8"/>
      <c r="Q4" s="26"/>
      <c r="R4" s="26"/>
      <c r="S4" s="87"/>
      <c r="T4" s="26"/>
      <c r="U4" s="26"/>
      <c r="V4" s="26"/>
      <c r="W4" s="8"/>
      <c r="X4" s="8"/>
      <c r="Y4" s="87"/>
      <c r="Z4" s="26"/>
      <c r="AA4" s="26"/>
      <c r="AB4" s="26"/>
    </row>
    <row r="5" spans="1:28" ht="15.75">
      <c r="A5" s="208" t="s">
        <v>22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7"/>
      <c r="AA5" s="27"/>
      <c r="AB5" s="27"/>
    </row>
    <row r="6" spans="1:28" ht="15.75">
      <c r="A6" s="208" t="s">
        <v>23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7"/>
      <c r="AA6" s="27"/>
      <c r="AB6" s="27"/>
    </row>
    <row r="7" spans="1:28" ht="15.75">
      <c r="A7" s="209" t="s">
        <v>189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7"/>
      <c r="AA7" s="27"/>
      <c r="AB7" s="27"/>
    </row>
    <row r="8" spans="1:28" ht="15.75">
      <c r="A8" s="5"/>
      <c r="B8" s="5"/>
      <c r="C8" s="5"/>
      <c r="D8" s="5"/>
      <c r="E8" s="5"/>
      <c r="F8" s="5"/>
      <c r="G8" s="5"/>
      <c r="H8" s="5"/>
      <c r="I8" s="5"/>
      <c r="J8" s="9"/>
      <c r="K8" s="78"/>
      <c r="L8" s="9"/>
      <c r="M8" s="5"/>
      <c r="N8" s="9"/>
      <c r="O8" s="9"/>
      <c r="P8" s="9"/>
      <c r="Q8" s="5"/>
      <c r="R8" s="5"/>
      <c r="S8" s="88"/>
      <c r="T8" s="5"/>
      <c r="U8" s="5"/>
      <c r="V8" s="5"/>
      <c r="W8" s="9"/>
      <c r="X8" s="9"/>
      <c r="Y8" s="88"/>
      <c r="Z8" s="5"/>
      <c r="AA8" s="5"/>
      <c r="AB8" s="5"/>
    </row>
    <row r="9" spans="1:28" ht="15.75" customHeight="1">
      <c r="A9" s="194" t="s">
        <v>0</v>
      </c>
      <c r="B9" s="194" t="s">
        <v>1</v>
      </c>
      <c r="C9" s="199" t="s">
        <v>2</v>
      </c>
      <c r="D9" s="200"/>
      <c r="E9" s="194" t="s">
        <v>5</v>
      </c>
      <c r="F9" s="201" t="s">
        <v>6</v>
      </c>
      <c r="G9" s="202"/>
      <c r="H9" s="202"/>
      <c r="I9" s="202"/>
      <c r="J9" s="202"/>
      <c r="K9" s="202"/>
      <c r="L9" s="202"/>
      <c r="M9" s="202"/>
      <c r="N9" s="202"/>
      <c r="O9" s="202"/>
      <c r="P9" s="203"/>
      <c r="Q9" s="201" t="s">
        <v>13</v>
      </c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3"/>
    </row>
    <row r="10" spans="1:28" ht="15" customHeight="1">
      <c r="A10" s="195"/>
      <c r="B10" s="195"/>
      <c r="C10" s="194" t="s">
        <v>3</v>
      </c>
      <c r="D10" s="194" t="s">
        <v>4</v>
      </c>
      <c r="E10" s="195"/>
      <c r="F10" s="194" t="s">
        <v>7</v>
      </c>
      <c r="G10" s="201" t="s">
        <v>9</v>
      </c>
      <c r="H10" s="202"/>
      <c r="I10" s="202"/>
      <c r="J10" s="202"/>
      <c r="K10" s="202"/>
      <c r="L10" s="202"/>
      <c r="M10" s="202"/>
      <c r="N10" s="202"/>
      <c r="O10" s="202"/>
      <c r="P10" s="203"/>
      <c r="Q10" s="194" t="s">
        <v>11</v>
      </c>
      <c r="R10" s="194" t="s">
        <v>12</v>
      </c>
      <c r="S10" s="201" t="s">
        <v>14</v>
      </c>
      <c r="T10" s="202"/>
      <c r="U10" s="202"/>
      <c r="V10" s="202"/>
      <c r="W10" s="202"/>
      <c r="X10" s="202"/>
      <c r="Y10" s="202"/>
      <c r="Z10" s="202"/>
      <c r="AA10" s="202"/>
      <c r="AB10" s="203"/>
    </row>
    <row r="11" spans="1:28" ht="37.5" customHeight="1">
      <c r="A11" s="195"/>
      <c r="B11" s="195"/>
      <c r="C11" s="195"/>
      <c r="D11" s="195"/>
      <c r="E11" s="195"/>
      <c r="F11" s="195"/>
      <c r="G11" s="194" t="s">
        <v>8</v>
      </c>
      <c r="H11" s="201" t="s">
        <v>10</v>
      </c>
      <c r="I11" s="202"/>
      <c r="J11" s="202"/>
      <c r="K11" s="202"/>
      <c r="L11" s="202"/>
      <c r="M11" s="202"/>
      <c r="N11" s="202"/>
      <c r="O11" s="202"/>
      <c r="P11" s="203"/>
      <c r="Q11" s="195"/>
      <c r="R11" s="195"/>
      <c r="S11" s="197" t="s">
        <v>8</v>
      </c>
      <c r="T11" s="201" t="s">
        <v>10</v>
      </c>
      <c r="U11" s="202"/>
      <c r="V11" s="202"/>
      <c r="W11" s="202"/>
      <c r="X11" s="202"/>
      <c r="Y11" s="202"/>
      <c r="Z11" s="202"/>
      <c r="AA11" s="202"/>
      <c r="AB11" s="203"/>
    </row>
    <row r="12" spans="1:28" ht="61.5" customHeight="1">
      <c r="A12" s="196"/>
      <c r="B12" s="196"/>
      <c r="C12" s="196"/>
      <c r="D12" s="196"/>
      <c r="E12" s="196"/>
      <c r="F12" s="196"/>
      <c r="G12" s="196"/>
      <c r="H12" s="4">
        <v>2014</v>
      </c>
      <c r="I12" s="4">
        <v>2015</v>
      </c>
      <c r="J12" s="10">
        <v>2016</v>
      </c>
      <c r="K12" s="10">
        <v>2017</v>
      </c>
      <c r="L12" s="10">
        <v>2018</v>
      </c>
      <c r="M12" s="4">
        <v>2019</v>
      </c>
      <c r="N12" s="10">
        <v>2020</v>
      </c>
      <c r="O12" s="10">
        <v>2021</v>
      </c>
      <c r="P12" s="10">
        <v>2022</v>
      </c>
      <c r="Q12" s="196"/>
      <c r="R12" s="196"/>
      <c r="S12" s="198"/>
      <c r="T12" s="84">
        <v>2014</v>
      </c>
      <c r="U12" s="84">
        <v>2015</v>
      </c>
      <c r="V12" s="84">
        <v>2016</v>
      </c>
      <c r="W12" s="85">
        <v>2017</v>
      </c>
      <c r="X12" s="85">
        <v>2018</v>
      </c>
      <c r="Y12" s="94">
        <v>2019</v>
      </c>
      <c r="Z12" s="86">
        <v>2020</v>
      </c>
      <c r="AA12" s="86">
        <v>2021</v>
      </c>
      <c r="AB12" s="86">
        <v>2022</v>
      </c>
    </row>
    <row r="13" spans="1:28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11">
        <v>10</v>
      </c>
      <c r="K13" s="11">
        <v>11</v>
      </c>
      <c r="L13" s="11">
        <v>12</v>
      </c>
      <c r="M13" s="2">
        <v>13</v>
      </c>
      <c r="N13" s="11">
        <v>14</v>
      </c>
      <c r="O13" s="11">
        <v>15</v>
      </c>
      <c r="P13" s="10">
        <v>16</v>
      </c>
      <c r="Q13" s="2">
        <v>17</v>
      </c>
      <c r="R13" s="2">
        <v>18</v>
      </c>
      <c r="S13" s="89">
        <v>19</v>
      </c>
      <c r="T13" s="2">
        <v>20</v>
      </c>
      <c r="U13" s="2">
        <v>21</v>
      </c>
      <c r="V13" s="2">
        <v>22</v>
      </c>
      <c r="W13" s="11">
        <v>23</v>
      </c>
      <c r="X13" s="11">
        <v>24</v>
      </c>
      <c r="Y13" s="89">
        <v>25</v>
      </c>
      <c r="Z13" s="2">
        <v>26</v>
      </c>
      <c r="AA13" s="2">
        <v>27</v>
      </c>
      <c r="AB13" s="2">
        <v>28</v>
      </c>
    </row>
    <row r="14" spans="1:28" ht="111.75" customHeight="1">
      <c r="A14" s="177" t="s">
        <v>94</v>
      </c>
      <c r="B14" s="178"/>
      <c r="C14" s="29">
        <v>2014</v>
      </c>
      <c r="D14" s="29">
        <v>2025</v>
      </c>
      <c r="E14" s="29" t="s">
        <v>15</v>
      </c>
      <c r="F14" s="29" t="s">
        <v>15</v>
      </c>
      <c r="G14" s="3" t="s">
        <v>15</v>
      </c>
      <c r="H14" s="3" t="s">
        <v>15</v>
      </c>
      <c r="I14" s="3" t="s">
        <v>15</v>
      </c>
      <c r="J14" s="12" t="s">
        <v>15</v>
      </c>
      <c r="K14" s="12" t="s">
        <v>15</v>
      </c>
      <c r="L14" s="12" t="s">
        <v>15</v>
      </c>
      <c r="M14" s="3" t="s">
        <v>15</v>
      </c>
      <c r="N14" s="12" t="s">
        <v>15</v>
      </c>
      <c r="O14" s="12" t="s">
        <v>15</v>
      </c>
      <c r="P14" s="12" t="s">
        <v>15</v>
      </c>
      <c r="Q14" s="3" t="s">
        <v>15</v>
      </c>
      <c r="R14" s="3" t="s">
        <v>15</v>
      </c>
      <c r="S14" s="71" t="s">
        <v>15</v>
      </c>
      <c r="T14" s="3" t="s">
        <v>15</v>
      </c>
      <c r="U14" s="3" t="s">
        <v>15</v>
      </c>
      <c r="V14" s="3" t="s">
        <v>15</v>
      </c>
      <c r="W14" s="12" t="s">
        <v>15</v>
      </c>
      <c r="X14" s="12" t="s">
        <v>15</v>
      </c>
      <c r="Y14" s="71" t="s">
        <v>15</v>
      </c>
      <c r="Z14" s="3" t="s">
        <v>15</v>
      </c>
      <c r="AA14" s="3" t="s">
        <v>15</v>
      </c>
      <c r="AB14" s="3" t="s">
        <v>15</v>
      </c>
    </row>
    <row r="15" spans="1:28" ht="96" customHeight="1">
      <c r="A15" s="177" t="s">
        <v>95</v>
      </c>
      <c r="B15" s="178"/>
      <c r="C15" s="29">
        <v>2014</v>
      </c>
      <c r="D15" s="29">
        <v>2025</v>
      </c>
      <c r="E15" s="29" t="s">
        <v>15</v>
      </c>
      <c r="F15" s="29" t="s">
        <v>15</v>
      </c>
      <c r="G15" s="3" t="s">
        <v>15</v>
      </c>
      <c r="H15" s="3" t="s">
        <v>15</v>
      </c>
      <c r="I15" s="3" t="s">
        <v>15</v>
      </c>
      <c r="J15" s="12" t="s">
        <v>15</v>
      </c>
      <c r="K15" s="12" t="s">
        <v>15</v>
      </c>
      <c r="L15" s="12" t="s">
        <v>15</v>
      </c>
      <c r="M15" s="3" t="s">
        <v>15</v>
      </c>
      <c r="N15" s="12"/>
      <c r="O15" s="12"/>
      <c r="P15" s="12"/>
      <c r="Q15" s="3" t="s">
        <v>15</v>
      </c>
      <c r="R15" s="3" t="s">
        <v>15</v>
      </c>
      <c r="S15" s="71" t="s">
        <v>15</v>
      </c>
      <c r="T15" s="3" t="s">
        <v>15</v>
      </c>
      <c r="U15" s="3" t="s">
        <v>15</v>
      </c>
      <c r="V15" s="3" t="s">
        <v>15</v>
      </c>
      <c r="W15" s="12" t="s">
        <v>15</v>
      </c>
      <c r="X15" s="12" t="s">
        <v>15</v>
      </c>
      <c r="Y15" s="71" t="s">
        <v>15</v>
      </c>
      <c r="Z15" s="3"/>
      <c r="AA15" s="3"/>
      <c r="AB15" s="3"/>
    </row>
    <row r="16" spans="1:28" ht="72.75" customHeight="1">
      <c r="A16" s="150" t="s">
        <v>183</v>
      </c>
      <c r="B16" s="176"/>
      <c r="C16" s="29">
        <v>2014</v>
      </c>
      <c r="D16" s="29">
        <v>2025</v>
      </c>
      <c r="E16" s="29" t="s">
        <v>15</v>
      </c>
      <c r="F16" s="29" t="s">
        <v>15</v>
      </c>
      <c r="G16" s="3" t="s">
        <v>15</v>
      </c>
      <c r="H16" s="3" t="s">
        <v>15</v>
      </c>
      <c r="I16" s="3" t="s">
        <v>15</v>
      </c>
      <c r="J16" s="12" t="s">
        <v>15</v>
      </c>
      <c r="K16" s="12" t="s">
        <v>15</v>
      </c>
      <c r="L16" s="12" t="s">
        <v>15</v>
      </c>
      <c r="M16" s="3" t="s">
        <v>15</v>
      </c>
      <c r="N16" s="12"/>
      <c r="O16" s="12"/>
      <c r="P16" s="12"/>
      <c r="Q16" s="3" t="s">
        <v>15</v>
      </c>
      <c r="R16" s="3" t="s">
        <v>15</v>
      </c>
      <c r="S16" s="71" t="s">
        <v>15</v>
      </c>
      <c r="T16" s="3" t="s">
        <v>15</v>
      </c>
      <c r="U16" s="3" t="s">
        <v>15</v>
      </c>
      <c r="V16" s="3" t="s">
        <v>15</v>
      </c>
      <c r="W16" s="12" t="s">
        <v>15</v>
      </c>
      <c r="X16" s="12" t="s">
        <v>15</v>
      </c>
      <c r="Y16" s="71" t="s">
        <v>15</v>
      </c>
      <c r="Z16" s="3"/>
      <c r="AA16" s="3"/>
      <c r="AB16" s="3"/>
    </row>
    <row r="17" spans="1:29" ht="28.5" customHeight="1">
      <c r="A17" s="177" t="s">
        <v>24</v>
      </c>
      <c r="B17" s="178"/>
      <c r="C17" s="29">
        <v>2014</v>
      </c>
      <c r="D17" s="29">
        <v>2025</v>
      </c>
      <c r="E17" s="29" t="s">
        <v>15</v>
      </c>
      <c r="F17" s="29" t="s">
        <v>15</v>
      </c>
      <c r="G17" s="3" t="s">
        <v>15</v>
      </c>
      <c r="H17" s="3" t="s">
        <v>15</v>
      </c>
      <c r="I17" s="3" t="s">
        <v>15</v>
      </c>
      <c r="J17" s="12" t="s">
        <v>15</v>
      </c>
      <c r="K17" s="12" t="s">
        <v>15</v>
      </c>
      <c r="L17" s="12" t="s">
        <v>15</v>
      </c>
      <c r="M17" s="3" t="s">
        <v>15</v>
      </c>
      <c r="N17" s="12"/>
      <c r="O17" s="12"/>
      <c r="P17" s="12"/>
      <c r="Q17" s="3" t="s">
        <v>15</v>
      </c>
      <c r="R17" s="3" t="s">
        <v>15</v>
      </c>
      <c r="S17" s="71" t="s">
        <v>15</v>
      </c>
      <c r="T17" s="3" t="s">
        <v>15</v>
      </c>
      <c r="U17" s="3" t="s">
        <v>15</v>
      </c>
      <c r="V17" s="3" t="s">
        <v>15</v>
      </c>
      <c r="W17" s="12" t="s">
        <v>15</v>
      </c>
      <c r="X17" s="12" t="s">
        <v>15</v>
      </c>
      <c r="Y17" s="71" t="s">
        <v>15</v>
      </c>
      <c r="Z17" s="3"/>
      <c r="AA17" s="3"/>
      <c r="AB17" s="3"/>
    </row>
    <row r="18" spans="1:29" ht="38.25" customHeight="1">
      <c r="A18" s="168"/>
      <c r="B18" s="165" t="s">
        <v>96</v>
      </c>
      <c r="C18" s="168">
        <v>2014</v>
      </c>
      <c r="D18" s="168">
        <v>2025</v>
      </c>
      <c r="E18" s="171" t="s">
        <v>16</v>
      </c>
      <c r="F18" s="30" t="s">
        <v>17</v>
      </c>
      <c r="G18" s="6">
        <f>G21</f>
        <v>3092562.95</v>
      </c>
      <c r="H18" s="6">
        <f t="shared" ref="H18:M18" si="0">H21</f>
        <v>370050.54000000004</v>
      </c>
      <c r="I18" s="6">
        <f t="shared" si="0"/>
        <v>220578.91</v>
      </c>
      <c r="J18" s="13">
        <f t="shared" si="0"/>
        <v>334382.69999999995</v>
      </c>
      <c r="K18" s="13">
        <f t="shared" si="0"/>
        <v>506704.91000000003</v>
      </c>
      <c r="L18" s="13">
        <f t="shared" si="0"/>
        <v>494463.06000000006</v>
      </c>
      <c r="M18" s="6">
        <f t="shared" si="0"/>
        <v>489863.62999999995</v>
      </c>
      <c r="N18" s="13">
        <f t="shared" ref="N18:P18" si="1">N21</f>
        <v>225506.4</v>
      </c>
      <c r="O18" s="13">
        <f t="shared" si="1"/>
        <v>225506.4</v>
      </c>
      <c r="P18" s="13">
        <f t="shared" si="1"/>
        <v>225506.4</v>
      </c>
      <c r="Q18" s="3" t="s">
        <v>15</v>
      </c>
      <c r="R18" s="3" t="s">
        <v>15</v>
      </c>
      <c r="S18" s="71" t="s">
        <v>15</v>
      </c>
      <c r="T18" s="3" t="s">
        <v>15</v>
      </c>
      <c r="U18" s="3" t="s">
        <v>15</v>
      </c>
      <c r="V18" s="3" t="s">
        <v>15</v>
      </c>
      <c r="W18" s="12" t="s">
        <v>15</v>
      </c>
      <c r="X18" s="12" t="s">
        <v>15</v>
      </c>
      <c r="Y18" s="71" t="s">
        <v>15</v>
      </c>
      <c r="Z18" s="3"/>
      <c r="AA18" s="3"/>
      <c r="AB18" s="3"/>
    </row>
    <row r="19" spans="1:29" ht="102.75" customHeight="1">
      <c r="A19" s="169"/>
      <c r="B19" s="166"/>
      <c r="C19" s="169"/>
      <c r="D19" s="169"/>
      <c r="E19" s="172"/>
      <c r="F19" s="30" t="s">
        <v>18</v>
      </c>
      <c r="G19" s="6">
        <f>G22</f>
        <v>2022935.51</v>
      </c>
      <c r="H19" s="6">
        <f t="shared" ref="H19:M19" si="2">H22</f>
        <v>260694.54</v>
      </c>
      <c r="I19" s="6">
        <f t="shared" si="2"/>
        <v>154778.04</v>
      </c>
      <c r="J19" s="13">
        <f t="shared" si="2"/>
        <v>219944.81</v>
      </c>
      <c r="K19" s="13">
        <f t="shared" si="2"/>
        <v>234644.15</v>
      </c>
      <c r="L19" s="13">
        <f t="shared" si="2"/>
        <v>310081.11</v>
      </c>
      <c r="M19" s="6">
        <f t="shared" si="2"/>
        <v>166273.66</v>
      </c>
      <c r="N19" s="13">
        <f t="shared" ref="N19:P19" si="3">N22</f>
        <v>225506.4</v>
      </c>
      <c r="O19" s="13">
        <f t="shared" si="3"/>
        <v>225506.4</v>
      </c>
      <c r="P19" s="13">
        <f t="shared" si="3"/>
        <v>225506.4</v>
      </c>
      <c r="Q19" s="3" t="s">
        <v>15</v>
      </c>
      <c r="R19" s="3" t="s">
        <v>15</v>
      </c>
      <c r="S19" s="71" t="s">
        <v>15</v>
      </c>
      <c r="T19" s="3" t="s">
        <v>15</v>
      </c>
      <c r="U19" s="3" t="s">
        <v>15</v>
      </c>
      <c r="V19" s="3" t="s">
        <v>15</v>
      </c>
      <c r="W19" s="12" t="s">
        <v>15</v>
      </c>
      <c r="X19" s="12" t="s">
        <v>15</v>
      </c>
      <c r="Y19" s="71" t="s">
        <v>15</v>
      </c>
      <c r="Z19" s="3"/>
      <c r="AA19" s="3"/>
      <c r="AB19" s="3"/>
    </row>
    <row r="20" spans="1:29" ht="66.75" customHeight="1">
      <c r="A20" s="170"/>
      <c r="B20" s="167"/>
      <c r="C20" s="170"/>
      <c r="D20" s="170"/>
      <c r="E20" s="173"/>
      <c r="F20" s="30" t="s">
        <v>19</v>
      </c>
      <c r="G20" s="6">
        <f>G23</f>
        <v>1069627.44</v>
      </c>
      <c r="H20" s="6">
        <f t="shared" ref="H20:M20" si="4">H23</f>
        <v>109356</v>
      </c>
      <c r="I20" s="6">
        <f t="shared" si="4"/>
        <v>65800.87</v>
      </c>
      <c r="J20" s="13">
        <f t="shared" si="4"/>
        <v>114437.89</v>
      </c>
      <c r="K20" s="13">
        <f t="shared" si="4"/>
        <v>272060.76</v>
      </c>
      <c r="L20" s="13">
        <f t="shared" si="4"/>
        <v>184381.95</v>
      </c>
      <c r="M20" s="6">
        <f t="shared" si="4"/>
        <v>323589.96999999997</v>
      </c>
      <c r="N20" s="13">
        <f t="shared" ref="N20:P20" si="5">N23</f>
        <v>0</v>
      </c>
      <c r="O20" s="13">
        <f t="shared" si="5"/>
        <v>0</v>
      </c>
      <c r="P20" s="13">
        <f t="shared" si="5"/>
        <v>0</v>
      </c>
      <c r="Q20" s="3" t="s">
        <v>15</v>
      </c>
      <c r="R20" s="3" t="s">
        <v>15</v>
      </c>
      <c r="S20" s="71" t="s">
        <v>15</v>
      </c>
      <c r="T20" s="3" t="s">
        <v>15</v>
      </c>
      <c r="U20" s="3" t="s">
        <v>15</v>
      </c>
      <c r="V20" s="3" t="s">
        <v>15</v>
      </c>
      <c r="W20" s="12" t="s">
        <v>15</v>
      </c>
      <c r="X20" s="12" t="s">
        <v>15</v>
      </c>
      <c r="Y20" s="71" t="s">
        <v>15</v>
      </c>
      <c r="Z20" s="3"/>
      <c r="AA20" s="3"/>
      <c r="AB20" s="3"/>
    </row>
    <row r="21" spans="1:29" ht="38.25" customHeight="1">
      <c r="A21" s="168"/>
      <c r="B21" s="165" t="s">
        <v>97</v>
      </c>
      <c r="C21" s="168">
        <v>2014</v>
      </c>
      <c r="D21" s="168">
        <v>2025</v>
      </c>
      <c r="E21" s="171" t="s">
        <v>16</v>
      </c>
      <c r="F21" s="30" t="s">
        <v>17</v>
      </c>
      <c r="G21" s="6">
        <f>G24+G27</f>
        <v>3092562.95</v>
      </c>
      <c r="H21" s="6">
        <f t="shared" ref="H21:M21" si="6">H24+H27</f>
        <v>370050.54000000004</v>
      </c>
      <c r="I21" s="6">
        <f t="shared" si="6"/>
        <v>220578.91</v>
      </c>
      <c r="J21" s="13">
        <f t="shared" si="6"/>
        <v>334382.69999999995</v>
      </c>
      <c r="K21" s="13">
        <f t="shared" si="6"/>
        <v>506704.91000000003</v>
      </c>
      <c r="L21" s="13">
        <f t="shared" si="6"/>
        <v>494463.06000000006</v>
      </c>
      <c r="M21" s="6">
        <f t="shared" si="6"/>
        <v>489863.62999999995</v>
      </c>
      <c r="N21" s="13">
        <f t="shared" ref="N21" si="7">N24+N27</f>
        <v>225506.4</v>
      </c>
      <c r="O21" s="13">
        <f>O24+O27</f>
        <v>225506.4</v>
      </c>
      <c r="P21" s="13">
        <f>P24+P27</f>
        <v>225506.4</v>
      </c>
      <c r="Q21" s="3" t="s">
        <v>15</v>
      </c>
      <c r="R21" s="3" t="s">
        <v>15</v>
      </c>
      <c r="S21" s="71" t="s">
        <v>15</v>
      </c>
      <c r="T21" s="3" t="s">
        <v>15</v>
      </c>
      <c r="U21" s="3" t="s">
        <v>15</v>
      </c>
      <c r="V21" s="3" t="s">
        <v>15</v>
      </c>
      <c r="W21" s="12" t="s">
        <v>15</v>
      </c>
      <c r="X21" s="12" t="s">
        <v>15</v>
      </c>
      <c r="Y21" s="71" t="s">
        <v>15</v>
      </c>
      <c r="Z21" s="3"/>
      <c r="AA21" s="3"/>
      <c r="AB21" s="3"/>
    </row>
    <row r="22" spans="1:29" ht="144">
      <c r="A22" s="169"/>
      <c r="B22" s="166"/>
      <c r="C22" s="169"/>
      <c r="D22" s="169"/>
      <c r="E22" s="172"/>
      <c r="F22" s="30" t="s">
        <v>18</v>
      </c>
      <c r="G22" s="6">
        <f>G25+G28</f>
        <v>2022935.51</v>
      </c>
      <c r="H22" s="6">
        <f t="shared" ref="H22:M22" si="8">H25+H28</f>
        <v>260694.54</v>
      </c>
      <c r="I22" s="6">
        <f t="shared" si="8"/>
        <v>154778.04</v>
      </c>
      <c r="J22" s="13">
        <f t="shared" si="8"/>
        <v>219944.81</v>
      </c>
      <c r="K22" s="13">
        <f t="shared" si="8"/>
        <v>234644.15</v>
      </c>
      <c r="L22" s="13">
        <f t="shared" si="8"/>
        <v>310081.11</v>
      </c>
      <c r="M22" s="6">
        <f t="shared" si="8"/>
        <v>166273.66</v>
      </c>
      <c r="N22" s="13">
        <f t="shared" ref="N22:P22" si="9">N25+N28</f>
        <v>225506.4</v>
      </c>
      <c r="O22" s="13">
        <f t="shared" si="9"/>
        <v>225506.4</v>
      </c>
      <c r="P22" s="13">
        <f t="shared" si="9"/>
        <v>225506.4</v>
      </c>
      <c r="Q22" s="3" t="s">
        <v>15</v>
      </c>
      <c r="R22" s="3" t="s">
        <v>15</v>
      </c>
      <c r="S22" s="71" t="s">
        <v>15</v>
      </c>
      <c r="T22" s="3" t="s">
        <v>15</v>
      </c>
      <c r="U22" s="3" t="s">
        <v>15</v>
      </c>
      <c r="V22" s="3" t="s">
        <v>15</v>
      </c>
      <c r="W22" s="12" t="s">
        <v>15</v>
      </c>
      <c r="X22" s="12" t="s">
        <v>15</v>
      </c>
      <c r="Y22" s="71" t="s">
        <v>15</v>
      </c>
      <c r="Z22" s="3"/>
      <c r="AA22" s="3"/>
      <c r="AB22" s="3"/>
    </row>
    <row r="23" spans="1:29" ht="65.25" customHeight="1">
      <c r="A23" s="170"/>
      <c r="B23" s="167"/>
      <c r="C23" s="170"/>
      <c r="D23" s="170"/>
      <c r="E23" s="173"/>
      <c r="F23" s="30" t="s">
        <v>19</v>
      </c>
      <c r="G23" s="6">
        <f>G26+G29</f>
        <v>1069627.44</v>
      </c>
      <c r="H23" s="6">
        <f t="shared" ref="H23:M23" si="10">H26+H29</f>
        <v>109356</v>
      </c>
      <c r="I23" s="6">
        <f t="shared" si="10"/>
        <v>65800.87</v>
      </c>
      <c r="J23" s="13">
        <f t="shared" si="10"/>
        <v>114437.89</v>
      </c>
      <c r="K23" s="13">
        <f t="shared" si="10"/>
        <v>272060.76</v>
      </c>
      <c r="L23" s="13">
        <f t="shared" si="10"/>
        <v>184381.95</v>
      </c>
      <c r="M23" s="6">
        <f t="shared" si="10"/>
        <v>323589.96999999997</v>
      </c>
      <c r="N23" s="13">
        <f t="shared" ref="N23:P23" si="11">N26+N29</f>
        <v>0</v>
      </c>
      <c r="O23" s="13">
        <f t="shared" si="11"/>
        <v>0</v>
      </c>
      <c r="P23" s="13">
        <f t="shared" si="11"/>
        <v>0</v>
      </c>
      <c r="Q23" s="3" t="s">
        <v>15</v>
      </c>
      <c r="R23" s="3" t="s">
        <v>15</v>
      </c>
      <c r="S23" s="71" t="s">
        <v>15</v>
      </c>
      <c r="T23" s="3" t="s">
        <v>15</v>
      </c>
      <c r="U23" s="3" t="s">
        <v>15</v>
      </c>
      <c r="V23" s="3" t="s">
        <v>15</v>
      </c>
      <c r="W23" s="12" t="s">
        <v>15</v>
      </c>
      <c r="X23" s="12" t="s">
        <v>15</v>
      </c>
      <c r="Y23" s="71" t="s">
        <v>15</v>
      </c>
      <c r="Z23" s="3"/>
      <c r="AA23" s="3"/>
      <c r="AB23" s="3"/>
    </row>
    <row r="24" spans="1:29" ht="96.75" customHeight="1">
      <c r="A24" s="168"/>
      <c r="B24" s="165" t="s">
        <v>25</v>
      </c>
      <c r="C24" s="168">
        <v>2014</v>
      </c>
      <c r="D24" s="168">
        <v>2025</v>
      </c>
      <c r="E24" s="171" t="s">
        <v>16</v>
      </c>
      <c r="F24" s="30" t="s">
        <v>17</v>
      </c>
      <c r="G24" s="6">
        <f t="shared" ref="G24:G29" si="12">H24+I24+J24+K24+L24+M24+N24+O24+P24</f>
        <v>2115186.7600000002</v>
      </c>
      <c r="H24" s="6">
        <f>H25+H26</f>
        <v>294376.69</v>
      </c>
      <c r="I24" s="6">
        <f t="shared" ref="I24:M24" si="13">I25+I26</f>
        <v>155439.06</v>
      </c>
      <c r="J24" s="13">
        <f t="shared" si="13"/>
        <v>201745.55</v>
      </c>
      <c r="K24" s="13">
        <f t="shared" si="13"/>
        <v>408886.07</v>
      </c>
      <c r="L24" s="13">
        <f t="shared" si="13"/>
        <v>340750.93000000005</v>
      </c>
      <c r="M24" s="6">
        <f t="shared" si="13"/>
        <v>346824.45999999996</v>
      </c>
      <c r="N24" s="13">
        <f t="shared" ref="N24:P24" si="14">N25+N26</f>
        <v>122388</v>
      </c>
      <c r="O24" s="13">
        <v>122388</v>
      </c>
      <c r="P24" s="13">
        <f t="shared" si="14"/>
        <v>122388</v>
      </c>
      <c r="Q24" s="70" t="s">
        <v>126</v>
      </c>
      <c r="R24" s="71" t="s">
        <v>127</v>
      </c>
      <c r="S24" s="71">
        <v>100</v>
      </c>
      <c r="T24" s="71">
        <v>100</v>
      </c>
      <c r="U24" s="71">
        <v>100</v>
      </c>
      <c r="V24" s="71">
        <v>100</v>
      </c>
      <c r="W24" s="74">
        <v>100</v>
      </c>
      <c r="X24" s="74">
        <v>100</v>
      </c>
      <c r="Y24" s="71">
        <v>100</v>
      </c>
      <c r="Z24" s="71">
        <v>100</v>
      </c>
      <c r="AA24" s="71">
        <v>100</v>
      </c>
      <c r="AB24" s="71">
        <v>100</v>
      </c>
    </row>
    <row r="25" spans="1:29" ht="144">
      <c r="A25" s="169"/>
      <c r="B25" s="166"/>
      <c r="C25" s="169"/>
      <c r="D25" s="169"/>
      <c r="E25" s="172"/>
      <c r="F25" s="30" t="s">
        <v>18</v>
      </c>
      <c r="G25" s="6">
        <f t="shared" si="12"/>
        <v>1170541.23</v>
      </c>
      <c r="H25" s="6">
        <v>207120.69</v>
      </c>
      <c r="I25" s="6">
        <v>102899.05</v>
      </c>
      <c r="J25" s="13">
        <v>118008.66</v>
      </c>
      <c r="K25" s="13">
        <v>164950.31</v>
      </c>
      <c r="L25" s="13">
        <v>156368.98000000001</v>
      </c>
      <c r="M25" s="6">
        <v>54029.54</v>
      </c>
      <c r="N25" s="13">
        <v>122388</v>
      </c>
      <c r="O25" s="13">
        <v>122388</v>
      </c>
      <c r="P25" s="13">
        <v>122388</v>
      </c>
      <c r="Q25" s="3"/>
      <c r="R25" s="3"/>
      <c r="S25" s="71"/>
      <c r="T25" s="3"/>
      <c r="U25" s="3"/>
      <c r="V25" s="3"/>
      <c r="W25" s="12"/>
      <c r="X25" s="12"/>
      <c r="Y25" s="71"/>
      <c r="Z25" s="3"/>
      <c r="AA25" s="3"/>
      <c r="AB25" s="3"/>
    </row>
    <row r="26" spans="1:29" ht="84">
      <c r="A26" s="170"/>
      <c r="B26" s="167"/>
      <c r="C26" s="170"/>
      <c r="D26" s="170"/>
      <c r="E26" s="173"/>
      <c r="F26" s="30" t="s">
        <v>19</v>
      </c>
      <c r="G26" s="6">
        <f t="shared" si="12"/>
        <v>944645.53</v>
      </c>
      <c r="H26" s="6">
        <v>87256</v>
      </c>
      <c r="I26" s="6">
        <v>52540.01</v>
      </c>
      <c r="J26" s="13">
        <v>83736.89</v>
      </c>
      <c r="K26" s="13">
        <v>243935.76</v>
      </c>
      <c r="L26" s="13">
        <v>184381.95</v>
      </c>
      <c r="M26" s="6">
        <v>292794.92</v>
      </c>
      <c r="N26" s="13"/>
      <c r="O26" s="13"/>
      <c r="P26" s="13"/>
      <c r="Q26" s="3"/>
      <c r="R26" s="3"/>
      <c r="S26" s="71"/>
      <c r="T26" s="3"/>
      <c r="U26" s="3"/>
      <c r="V26" s="3"/>
      <c r="W26" s="12"/>
      <c r="X26" s="12"/>
      <c r="Y26" s="71"/>
      <c r="Z26" s="3"/>
      <c r="AA26" s="3"/>
      <c r="AB26" s="3"/>
    </row>
    <row r="27" spans="1:29" ht="82.5" customHeight="1">
      <c r="A27" s="168"/>
      <c r="B27" s="165" t="s">
        <v>26</v>
      </c>
      <c r="C27" s="168">
        <v>2014</v>
      </c>
      <c r="D27" s="168">
        <v>2025</v>
      </c>
      <c r="E27" s="171" t="s">
        <v>16</v>
      </c>
      <c r="F27" s="30" t="s">
        <v>17</v>
      </c>
      <c r="G27" s="6">
        <f t="shared" si="12"/>
        <v>977376.19000000006</v>
      </c>
      <c r="H27" s="6">
        <f>H28+H29</f>
        <v>75673.850000000006</v>
      </c>
      <c r="I27" s="6">
        <f t="shared" ref="I27:M27" si="15">I28+I29</f>
        <v>65139.85</v>
      </c>
      <c r="J27" s="13">
        <f t="shared" si="15"/>
        <v>132637.15</v>
      </c>
      <c r="K27" s="13">
        <f t="shared" si="15"/>
        <v>97818.84</v>
      </c>
      <c r="L27" s="13">
        <f t="shared" si="15"/>
        <v>153712.13</v>
      </c>
      <c r="M27" s="6">
        <f t="shared" si="15"/>
        <v>143039.16999999998</v>
      </c>
      <c r="N27" s="13">
        <f t="shared" ref="N27:P27" si="16">N28+N29</f>
        <v>103118.39999999999</v>
      </c>
      <c r="O27" s="13">
        <f t="shared" si="16"/>
        <v>103118.39999999999</v>
      </c>
      <c r="P27" s="13">
        <f t="shared" si="16"/>
        <v>103118.39999999999</v>
      </c>
      <c r="Q27" s="70" t="s">
        <v>126</v>
      </c>
      <c r="R27" s="71" t="s">
        <v>127</v>
      </c>
      <c r="S27" s="71">
        <v>100</v>
      </c>
      <c r="T27" s="71">
        <v>100</v>
      </c>
      <c r="U27" s="71">
        <v>100</v>
      </c>
      <c r="V27" s="71">
        <v>100</v>
      </c>
      <c r="W27" s="74">
        <v>100</v>
      </c>
      <c r="X27" s="74">
        <v>100</v>
      </c>
      <c r="Y27" s="71">
        <v>100</v>
      </c>
      <c r="Z27" s="71">
        <v>100</v>
      </c>
      <c r="AA27" s="71">
        <v>100</v>
      </c>
      <c r="AB27" s="71">
        <v>100</v>
      </c>
    </row>
    <row r="28" spans="1:29" ht="144">
      <c r="A28" s="169"/>
      <c r="B28" s="166"/>
      <c r="C28" s="169"/>
      <c r="D28" s="169"/>
      <c r="E28" s="172"/>
      <c r="F28" s="30" t="s">
        <v>18</v>
      </c>
      <c r="G28" s="6">
        <f t="shared" si="12"/>
        <v>852394.28</v>
      </c>
      <c r="H28" s="6">
        <v>53573.85</v>
      </c>
      <c r="I28" s="6">
        <v>51878.99</v>
      </c>
      <c r="J28" s="13">
        <v>101936.15</v>
      </c>
      <c r="K28" s="13">
        <v>69693.84</v>
      </c>
      <c r="L28" s="13">
        <v>153712.13</v>
      </c>
      <c r="M28" s="6">
        <v>112244.12</v>
      </c>
      <c r="N28" s="13">
        <v>103118.39999999999</v>
      </c>
      <c r="O28" s="13">
        <v>103118.39999999999</v>
      </c>
      <c r="P28" s="13">
        <v>103118.39999999999</v>
      </c>
      <c r="Q28" s="3"/>
      <c r="R28" s="3"/>
      <c r="S28" s="71"/>
      <c r="T28" s="3"/>
      <c r="U28" s="3"/>
      <c r="V28" s="3"/>
      <c r="W28" s="12"/>
      <c r="X28" s="12"/>
      <c r="Y28" s="71"/>
      <c r="Z28" s="3"/>
      <c r="AA28" s="3"/>
      <c r="AB28" s="3"/>
    </row>
    <row r="29" spans="1:29" ht="84">
      <c r="A29" s="170"/>
      <c r="B29" s="167"/>
      <c r="C29" s="170"/>
      <c r="D29" s="170"/>
      <c r="E29" s="173"/>
      <c r="F29" s="30" t="s">
        <v>19</v>
      </c>
      <c r="G29" s="6">
        <f t="shared" si="12"/>
        <v>124981.91</v>
      </c>
      <c r="H29" s="6">
        <v>22100</v>
      </c>
      <c r="I29" s="6">
        <v>13260.86</v>
      </c>
      <c r="J29" s="13">
        <v>30701</v>
      </c>
      <c r="K29" s="13">
        <v>28125</v>
      </c>
      <c r="L29" s="13"/>
      <c r="M29" s="6">
        <v>30795.05</v>
      </c>
      <c r="N29" s="13"/>
      <c r="O29" s="13"/>
      <c r="P29" s="13"/>
      <c r="Q29" s="3"/>
      <c r="R29" s="3"/>
      <c r="S29" s="71"/>
      <c r="T29" s="3"/>
      <c r="U29" s="3"/>
      <c r="V29" s="3"/>
      <c r="W29" s="12"/>
      <c r="X29" s="12"/>
      <c r="Y29" s="71"/>
      <c r="Z29" s="3"/>
      <c r="AA29" s="3"/>
      <c r="AB29" s="3"/>
    </row>
    <row r="30" spans="1:29" s="15" customFormat="1" ht="38.25" customHeight="1">
      <c r="A30" s="133"/>
      <c r="B30" s="188" t="s">
        <v>20</v>
      </c>
      <c r="C30" s="133">
        <v>2014</v>
      </c>
      <c r="D30" s="133">
        <v>2025</v>
      </c>
      <c r="E30" s="204" t="s">
        <v>16</v>
      </c>
      <c r="F30" s="31" t="s">
        <v>17</v>
      </c>
      <c r="G30" s="13">
        <f>G18</f>
        <v>3092562.95</v>
      </c>
      <c r="H30" s="13">
        <f t="shared" ref="H30:M30" si="17">H18</f>
        <v>370050.54000000004</v>
      </c>
      <c r="I30" s="13">
        <f t="shared" si="17"/>
        <v>220578.91</v>
      </c>
      <c r="J30" s="13">
        <f t="shared" si="17"/>
        <v>334382.69999999995</v>
      </c>
      <c r="K30" s="13">
        <f t="shared" si="17"/>
        <v>506704.91000000003</v>
      </c>
      <c r="L30" s="13">
        <f t="shared" si="17"/>
        <v>494463.06000000006</v>
      </c>
      <c r="M30" s="13">
        <f t="shared" si="17"/>
        <v>489863.62999999995</v>
      </c>
      <c r="N30" s="13">
        <f t="shared" ref="N30:P30" si="18">N18</f>
        <v>225506.4</v>
      </c>
      <c r="O30" s="13">
        <f t="shared" si="18"/>
        <v>225506.4</v>
      </c>
      <c r="P30" s="13">
        <f t="shared" si="18"/>
        <v>225506.4</v>
      </c>
      <c r="Q30" s="12" t="s">
        <v>15</v>
      </c>
      <c r="R30" s="12" t="s">
        <v>15</v>
      </c>
      <c r="S30" s="74" t="s">
        <v>15</v>
      </c>
      <c r="T30" s="12" t="s">
        <v>15</v>
      </c>
      <c r="U30" s="12" t="s">
        <v>15</v>
      </c>
      <c r="V30" s="12" t="s">
        <v>15</v>
      </c>
      <c r="W30" s="12" t="s">
        <v>15</v>
      </c>
      <c r="X30" s="12" t="s">
        <v>15</v>
      </c>
      <c r="Y30" s="74" t="s">
        <v>15</v>
      </c>
      <c r="Z30" s="12"/>
      <c r="AA30" s="12"/>
      <c r="AB30" s="12"/>
      <c r="AC30" s="18"/>
    </row>
    <row r="31" spans="1:29" s="15" customFormat="1" ht="144">
      <c r="A31" s="134"/>
      <c r="B31" s="189"/>
      <c r="C31" s="134"/>
      <c r="D31" s="134"/>
      <c r="E31" s="205"/>
      <c r="F31" s="31" t="s">
        <v>18</v>
      </c>
      <c r="G31" s="13">
        <f>G19</f>
        <v>2022935.51</v>
      </c>
      <c r="H31" s="13">
        <f t="shared" ref="H31:M31" si="19">H19</f>
        <v>260694.54</v>
      </c>
      <c r="I31" s="13">
        <f t="shared" si="19"/>
        <v>154778.04</v>
      </c>
      <c r="J31" s="13">
        <f t="shared" si="19"/>
        <v>219944.81</v>
      </c>
      <c r="K31" s="13">
        <f t="shared" si="19"/>
        <v>234644.15</v>
      </c>
      <c r="L31" s="13">
        <f t="shared" si="19"/>
        <v>310081.11</v>
      </c>
      <c r="M31" s="13">
        <f t="shared" si="19"/>
        <v>166273.66</v>
      </c>
      <c r="N31" s="13">
        <f t="shared" ref="N31:P31" si="20">N19</f>
        <v>225506.4</v>
      </c>
      <c r="O31" s="13">
        <f t="shared" si="20"/>
        <v>225506.4</v>
      </c>
      <c r="P31" s="13">
        <f t="shared" si="20"/>
        <v>225506.4</v>
      </c>
      <c r="Q31" s="12" t="s">
        <v>15</v>
      </c>
      <c r="R31" s="12" t="s">
        <v>15</v>
      </c>
      <c r="S31" s="74" t="s">
        <v>15</v>
      </c>
      <c r="T31" s="12" t="s">
        <v>15</v>
      </c>
      <c r="U31" s="12" t="s">
        <v>15</v>
      </c>
      <c r="V31" s="12" t="s">
        <v>15</v>
      </c>
      <c r="W31" s="12" t="s">
        <v>15</v>
      </c>
      <c r="X31" s="12" t="s">
        <v>15</v>
      </c>
      <c r="Y31" s="74" t="s">
        <v>15</v>
      </c>
      <c r="Z31" s="12"/>
      <c r="AA31" s="12"/>
      <c r="AB31" s="12"/>
      <c r="AC31" s="18"/>
    </row>
    <row r="32" spans="1:29" s="15" customFormat="1" ht="84">
      <c r="A32" s="135"/>
      <c r="B32" s="190"/>
      <c r="C32" s="135"/>
      <c r="D32" s="135"/>
      <c r="E32" s="206"/>
      <c r="F32" s="31" t="s">
        <v>19</v>
      </c>
      <c r="G32" s="13">
        <f>G20</f>
        <v>1069627.44</v>
      </c>
      <c r="H32" s="13">
        <f t="shared" ref="H32:M32" si="21">H20</f>
        <v>109356</v>
      </c>
      <c r="I32" s="13">
        <f t="shared" si="21"/>
        <v>65800.87</v>
      </c>
      <c r="J32" s="13">
        <f t="shared" si="21"/>
        <v>114437.89</v>
      </c>
      <c r="K32" s="13">
        <f t="shared" si="21"/>
        <v>272060.76</v>
      </c>
      <c r="L32" s="13">
        <f t="shared" si="21"/>
        <v>184381.95</v>
      </c>
      <c r="M32" s="13">
        <f t="shared" si="21"/>
        <v>323589.96999999997</v>
      </c>
      <c r="N32" s="13">
        <f t="shared" ref="N32:P32" si="22">N20</f>
        <v>0</v>
      </c>
      <c r="O32" s="13">
        <f t="shared" si="22"/>
        <v>0</v>
      </c>
      <c r="P32" s="13">
        <f t="shared" si="22"/>
        <v>0</v>
      </c>
      <c r="Q32" s="12" t="s">
        <v>15</v>
      </c>
      <c r="R32" s="12" t="s">
        <v>15</v>
      </c>
      <c r="S32" s="74" t="s">
        <v>15</v>
      </c>
      <c r="T32" s="12" t="s">
        <v>15</v>
      </c>
      <c r="U32" s="12" t="s">
        <v>15</v>
      </c>
      <c r="V32" s="12" t="s">
        <v>15</v>
      </c>
      <c r="W32" s="12" t="s">
        <v>15</v>
      </c>
      <c r="X32" s="12" t="s">
        <v>15</v>
      </c>
      <c r="Y32" s="74" t="s">
        <v>15</v>
      </c>
      <c r="Z32" s="12"/>
      <c r="AA32" s="12"/>
      <c r="AB32" s="12"/>
    </row>
    <row r="33" spans="1:29" ht="194.25" customHeight="1">
      <c r="A33" s="150" t="s">
        <v>184</v>
      </c>
      <c r="B33" s="176"/>
      <c r="C33" s="29">
        <v>2014</v>
      </c>
      <c r="D33" s="29">
        <v>2025</v>
      </c>
      <c r="E33" s="29" t="s">
        <v>15</v>
      </c>
      <c r="F33" s="29" t="s">
        <v>15</v>
      </c>
      <c r="G33" s="3" t="s">
        <v>15</v>
      </c>
      <c r="H33" s="3" t="s">
        <v>15</v>
      </c>
      <c r="I33" s="3" t="s">
        <v>15</v>
      </c>
      <c r="J33" s="12" t="s">
        <v>15</v>
      </c>
      <c r="K33" s="12" t="s">
        <v>15</v>
      </c>
      <c r="L33" s="12" t="s">
        <v>15</v>
      </c>
      <c r="M33" s="3" t="s">
        <v>15</v>
      </c>
      <c r="N33" s="12" t="s">
        <v>15</v>
      </c>
      <c r="O33" s="12" t="s">
        <v>15</v>
      </c>
      <c r="P33" s="12" t="s">
        <v>15</v>
      </c>
      <c r="Q33" s="3" t="s">
        <v>15</v>
      </c>
      <c r="R33" s="3" t="s">
        <v>15</v>
      </c>
      <c r="S33" s="71" t="s">
        <v>15</v>
      </c>
      <c r="T33" s="3" t="s">
        <v>15</v>
      </c>
      <c r="U33" s="3" t="s">
        <v>15</v>
      </c>
      <c r="V33" s="3" t="s">
        <v>15</v>
      </c>
      <c r="W33" s="12" t="s">
        <v>15</v>
      </c>
      <c r="X33" s="12" t="s">
        <v>15</v>
      </c>
      <c r="Y33" s="71" t="s">
        <v>15</v>
      </c>
      <c r="Z33" s="3"/>
      <c r="AA33" s="3"/>
      <c r="AB33" s="3"/>
    </row>
    <row r="34" spans="1:29" ht="78.75" customHeight="1">
      <c r="A34" s="177" t="s">
        <v>98</v>
      </c>
      <c r="B34" s="178"/>
      <c r="C34" s="29">
        <v>2014</v>
      </c>
      <c r="D34" s="29">
        <v>2025</v>
      </c>
      <c r="E34" s="29" t="s">
        <v>15</v>
      </c>
      <c r="F34" s="29" t="s">
        <v>15</v>
      </c>
      <c r="G34" s="3" t="s">
        <v>15</v>
      </c>
      <c r="H34" s="3" t="s">
        <v>15</v>
      </c>
      <c r="I34" s="3" t="s">
        <v>15</v>
      </c>
      <c r="J34" s="12" t="s">
        <v>15</v>
      </c>
      <c r="K34" s="12" t="s">
        <v>15</v>
      </c>
      <c r="L34" s="12" t="s">
        <v>15</v>
      </c>
      <c r="M34" s="3" t="s">
        <v>15</v>
      </c>
      <c r="N34" s="12" t="s">
        <v>15</v>
      </c>
      <c r="O34" s="12" t="s">
        <v>15</v>
      </c>
      <c r="P34" s="12" t="s">
        <v>15</v>
      </c>
      <c r="Q34" s="3" t="s">
        <v>15</v>
      </c>
      <c r="R34" s="3" t="s">
        <v>15</v>
      </c>
      <c r="S34" s="71" t="s">
        <v>15</v>
      </c>
      <c r="T34" s="3" t="s">
        <v>15</v>
      </c>
      <c r="U34" s="3" t="s">
        <v>15</v>
      </c>
      <c r="V34" s="3" t="s">
        <v>15</v>
      </c>
      <c r="W34" s="12" t="s">
        <v>15</v>
      </c>
      <c r="X34" s="12" t="s">
        <v>15</v>
      </c>
      <c r="Y34" s="71" t="s">
        <v>15</v>
      </c>
      <c r="Z34" s="3"/>
      <c r="AA34" s="3"/>
      <c r="AB34" s="3"/>
    </row>
    <row r="35" spans="1:29" ht="38.25" customHeight="1">
      <c r="A35" s="168"/>
      <c r="B35" s="165" t="s">
        <v>99</v>
      </c>
      <c r="C35" s="168">
        <v>2014</v>
      </c>
      <c r="D35" s="168">
        <v>2025</v>
      </c>
      <c r="E35" s="171" t="s">
        <v>16</v>
      </c>
      <c r="F35" s="30" t="s">
        <v>17</v>
      </c>
      <c r="G35" s="6">
        <f>G38+G41</f>
        <v>96458190.209999993</v>
      </c>
      <c r="H35" s="6">
        <f t="shared" ref="H35:M35" si="23">H38+H41</f>
        <v>7259244.6100000003</v>
      </c>
      <c r="I35" s="6">
        <f t="shared" si="23"/>
        <v>7846428.1200000001</v>
      </c>
      <c r="J35" s="13">
        <f t="shared" si="23"/>
        <v>8884103.4299999997</v>
      </c>
      <c r="K35" s="13">
        <f t="shared" si="23"/>
        <v>9867299.9900000002</v>
      </c>
      <c r="L35" s="13">
        <f t="shared" si="23"/>
        <v>10822779.52</v>
      </c>
      <c r="M35" s="6">
        <f t="shared" si="23"/>
        <v>12226259.82</v>
      </c>
      <c r="N35" s="13">
        <f t="shared" ref="N35:P35" si="24">N38+N41</f>
        <v>13387714.65</v>
      </c>
      <c r="O35" s="13">
        <f t="shared" si="24"/>
        <v>12966796.279999999</v>
      </c>
      <c r="P35" s="13">
        <f t="shared" si="24"/>
        <v>13197563.789999999</v>
      </c>
      <c r="Q35" s="3" t="s">
        <v>15</v>
      </c>
      <c r="R35" s="3" t="s">
        <v>15</v>
      </c>
      <c r="S35" s="71" t="s">
        <v>15</v>
      </c>
      <c r="T35" s="3" t="s">
        <v>15</v>
      </c>
      <c r="U35" s="3" t="s">
        <v>15</v>
      </c>
      <c r="V35" s="3" t="s">
        <v>15</v>
      </c>
      <c r="W35" s="12" t="s">
        <v>15</v>
      </c>
      <c r="X35" s="12" t="s">
        <v>15</v>
      </c>
      <c r="Y35" s="71" t="s">
        <v>15</v>
      </c>
      <c r="Z35" s="3"/>
      <c r="AA35" s="3"/>
      <c r="AB35" s="3"/>
      <c r="AC35" s="7"/>
    </row>
    <row r="36" spans="1:29" ht="144">
      <c r="A36" s="169"/>
      <c r="B36" s="166"/>
      <c r="C36" s="169"/>
      <c r="D36" s="169"/>
      <c r="E36" s="172"/>
      <c r="F36" s="30" t="s">
        <v>18</v>
      </c>
      <c r="G36" s="6">
        <f>G39+G42</f>
        <v>95458578.209999993</v>
      </c>
      <c r="H36" s="6">
        <f t="shared" ref="H36:M36" si="25">H39+H42</f>
        <v>6758942.6100000003</v>
      </c>
      <c r="I36" s="6">
        <f t="shared" si="25"/>
        <v>7347118.1200000001</v>
      </c>
      <c r="J36" s="13">
        <f>J39+J42</f>
        <v>8884103.4299999997</v>
      </c>
      <c r="K36" s="13">
        <f t="shared" si="25"/>
        <v>9867299.9900000002</v>
      </c>
      <c r="L36" s="13">
        <f t="shared" si="25"/>
        <v>10822779.52</v>
      </c>
      <c r="M36" s="6">
        <f t="shared" si="25"/>
        <v>12226259.82</v>
      </c>
      <c r="N36" s="13">
        <f t="shared" ref="N36:P36" si="26">N39+N42</f>
        <v>13387714.65</v>
      </c>
      <c r="O36" s="13">
        <f t="shared" si="26"/>
        <v>12966796.279999999</v>
      </c>
      <c r="P36" s="13">
        <f t="shared" si="26"/>
        <v>13197563.789999999</v>
      </c>
      <c r="Q36" s="3" t="s">
        <v>15</v>
      </c>
      <c r="R36" s="3" t="s">
        <v>15</v>
      </c>
      <c r="S36" s="71" t="s">
        <v>15</v>
      </c>
      <c r="T36" s="3" t="s">
        <v>15</v>
      </c>
      <c r="U36" s="3" t="s">
        <v>15</v>
      </c>
      <c r="V36" s="3" t="s">
        <v>15</v>
      </c>
      <c r="W36" s="12" t="s">
        <v>15</v>
      </c>
      <c r="X36" s="12" t="s">
        <v>15</v>
      </c>
      <c r="Y36" s="71" t="s">
        <v>15</v>
      </c>
      <c r="Z36" s="3"/>
      <c r="AA36" s="3"/>
      <c r="AB36" s="3"/>
      <c r="AC36" s="7"/>
    </row>
    <row r="37" spans="1:29" ht="84">
      <c r="A37" s="170"/>
      <c r="B37" s="167"/>
      <c r="C37" s="170"/>
      <c r="D37" s="170"/>
      <c r="E37" s="173"/>
      <c r="F37" s="30" t="s">
        <v>19</v>
      </c>
      <c r="G37" s="6">
        <f>G40+G43</f>
        <v>999612</v>
      </c>
      <c r="H37" s="6">
        <f t="shared" ref="H37:M37" si="27">H40+H43</f>
        <v>500302</v>
      </c>
      <c r="I37" s="6">
        <f t="shared" si="27"/>
        <v>499310</v>
      </c>
      <c r="J37" s="13">
        <f>J40+J43</f>
        <v>0</v>
      </c>
      <c r="K37" s="13">
        <f t="shared" si="27"/>
        <v>0</v>
      </c>
      <c r="L37" s="13">
        <f t="shared" si="27"/>
        <v>0</v>
      </c>
      <c r="M37" s="6">
        <f t="shared" si="27"/>
        <v>0</v>
      </c>
      <c r="N37" s="13">
        <f t="shared" ref="N37:P37" si="28">N40+N43</f>
        <v>0</v>
      </c>
      <c r="O37" s="13">
        <f t="shared" si="28"/>
        <v>0</v>
      </c>
      <c r="P37" s="13">
        <f t="shared" si="28"/>
        <v>0</v>
      </c>
      <c r="Q37" s="3" t="s">
        <v>15</v>
      </c>
      <c r="R37" s="3" t="s">
        <v>15</v>
      </c>
      <c r="S37" s="71" t="s">
        <v>15</v>
      </c>
      <c r="T37" s="3" t="s">
        <v>15</v>
      </c>
      <c r="U37" s="3" t="s">
        <v>15</v>
      </c>
      <c r="V37" s="3" t="s">
        <v>15</v>
      </c>
      <c r="W37" s="12" t="s">
        <v>15</v>
      </c>
      <c r="X37" s="12" t="s">
        <v>15</v>
      </c>
      <c r="Y37" s="71" t="s">
        <v>15</v>
      </c>
      <c r="Z37" s="3"/>
      <c r="AA37" s="3"/>
      <c r="AB37" s="3"/>
    </row>
    <row r="38" spans="1:29" ht="38.25" customHeight="1">
      <c r="A38" s="168"/>
      <c r="B38" s="165" t="s">
        <v>100</v>
      </c>
      <c r="C38" s="168">
        <v>2014</v>
      </c>
      <c r="D38" s="168">
        <v>2025</v>
      </c>
      <c r="E38" s="171" t="s">
        <v>16</v>
      </c>
      <c r="F38" s="30" t="s">
        <v>17</v>
      </c>
      <c r="G38" s="6">
        <f t="shared" ref="G38:G43" si="29">H38+I38+J38+K38+L38+M38</f>
        <v>15105672.73</v>
      </c>
      <c r="H38" s="6">
        <f>H39+H40</f>
        <v>7259244.6100000003</v>
      </c>
      <c r="I38" s="6">
        <f t="shared" ref="I38:M38" si="30">I39+I40</f>
        <v>7846428.1200000001</v>
      </c>
      <c r="J38" s="13">
        <f>J39+J40</f>
        <v>0</v>
      </c>
      <c r="K38" s="13">
        <f t="shared" si="30"/>
        <v>0</v>
      </c>
      <c r="L38" s="13">
        <f t="shared" si="30"/>
        <v>0</v>
      </c>
      <c r="M38" s="6">
        <f t="shared" si="30"/>
        <v>0</v>
      </c>
      <c r="N38" s="13">
        <f t="shared" ref="N38:P38" si="31">N39+N40</f>
        <v>0</v>
      </c>
      <c r="O38" s="13">
        <f t="shared" si="31"/>
        <v>0</v>
      </c>
      <c r="P38" s="13">
        <f t="shared" si="31"/>
        <v>0</v>
      </c>
      <c r="Q38" s="3" t="s">
        <v>15</v>
      </c>
      <c r="R38" s="3" t="s">
        <v>15</v>
      </c>
      <c r="S38" s="71" t="s">
        <v>15</v>
      </c>
      <c r="T38" s="3" t="s">
        <v>15</v>
      </c>
      <c r="U38" s="3" t="s">
        <v>15</v>
      </c>
      <c r="V38" s="3" t="s">
        <v>15</v>
      </c>
      <c r="W38" s="12" t="s">
        <v>15</v>
      </c>
      <c r="X38" s="12" t="s">
        <v>15</v>
      </c>
      <c r="Y38" s="71" t="s">
        <v>15</v>
      </c>
      <c r="Z38" s="3"/>
      <c r="AA38" s="3"/>
      <c r="AB38" s="3"/>
    </row>
    <row r="39" spans="1:29" ht="144">
      <c r="A39" s="169"/>
      <c r="B39" s="166"/>
      <c r="C39" s="169"/>
      <c r="D39" s="169"/>
      <c r="E39" s="172"/>
      <c r="F39" s="30" t="s">
        <v>18</v>
      </c>
      <c r="G39" s="6">
        <f t="shared" si="29"/>
        <v>14106060.73</v>
      </c>
      <c r="H39" s="6">
        <v>6758942.6100000003</v>
      </c>
      <c r="I39" s="6">
        <v>7347118.1200000001</v>
      </c>
      <c r="J39" s="13"/>
      <c r="K39" s="13"/>
      <c r="L39" s="13"/>
      <c r="M39" s="6"/>
      <c r="N39" s="13"/>
      <c r="O39" s="13"/>
      <c r="P39" s="13"/>
      <c r="Q39" s="3" t="s">
        <v>15</v>
      </c>
      <c r="R39" s="3" t="s">
        <v>15</v>
      </c>
      <c r="S39" s="71" t="s">
        <v>15</v>
      </c>
      <c r="T39" s="3" t="s">
        <v>15</v>
      </c>
      <c r="U39" s="3" t="s">
        <v>15</v>
      </c>
      <c r="V39" s="3" t="s">
        <v>15</v>
      </c>
      <c r="W39" s="12" t="s">
        <v>15</v>
      </c>
      <c r="X39" s="12" t="s">
        <v>15</v>
      </c>
      <c r="Y39" s="71" t="s">
        <v>15</v>
      </c>
      <c r="Z39" s="3"/>
      <c r="AA39" s="3"/>
      <c r="AB39" s="3"/>
    </row>
    <row r="40" spans="1:29" ht="84">
      <c r="A40" s="170"/>
      <c r="B40" s="167"/>
      <c r="C40" s="170"/>
      <c r="D40" s="170"/>
      <c r="E40" s="173"/>
      <c r="F40" s="30" t="s">
        <v>19</v>
      </c>
      <c r="G40" s="6">
        <f t="shared" si="29"/>
        <v>999612</v>
      </c>
      <c r="H40" s="6">
        <v>500302</v>
      </c>
      <c r="I40" s="6">
        <v>499310</v>
      </c>
      <c r="J40" s="13"/>
      <c r="K40" s="13"/>
      <c r="L40" s="13"/>
      <c r="M40" s="6"/>
      <c r="N40" s="13"/>
      <c r="O40" s="13"/>
      <c r="P40" s="13"/>
      <c r="Q40" s="3" t="s">
        <v>15</v>
      </c>
      <c r="R40" s="3" t="s">
        <v>15</v>
      </c>
      <c r="S40" s="71" t="s">
        <v>15</v>
      </c>
      <c r="T40" s="3" t="s">
        <v>15</v>
      </c>
      <c r="U40" s="3" t="s">
        <v>15</v>
      </c>
      <c r="V40" s="3" t="s">
        <v>15</v>
      </c>
      <c r="W40" s="12" t="s">
        <v>15</v>
      </c>
      <c r="X40" s="12" t="s">
        <v>15</v>
      </c>
      <c r="Y40" s="71" t="s">
        <v>15</v>
      </c>
      <c r="Z40" s="3"/>
      <c r="AA40" s="3"/>
      <c r="AB40" s="3"/>
    </row>
    <row r="41" spans="1:29" ht="56.25" customHeight="1">
      <c r="A41" s="168"/>
      <c r="B41" s="165" t="s">
        <v>222</v>
      </c>
      <c r="C41" s="168">
        <v>2014</v>
      </c>
      <c r="D41" s="168">
        <v>2025</v>
      </c>
      <c r="E41" s="171" t="s">
        <v>16</v>
      </c>
      <c r="F41" s="30" t="s">
        <v>17</v>
      </c>
      <c r="G41" s="6">
        <f>H41+I41+J41+K41+L41+M41+N41+O41+P41</f>
        <v>81352517.479999989</v>
      </c>
      <c r="H41" s="6">
        <f>H42+H43</f>
        <v>0</v>
      </c>
      <c r="I41" s="6">
        <f t="shared" ref="I41:M41" si="32">I42+I43</f>
        <v>0</v>
      </c>
      <c r="J41" s="13">
        <f>J42+J43</f>
        <v>8884103.4299999997</v>
      </c>
      <c r="K41" s="13">
        <f t="shared" si="32"/>
        <v>9867299.9900000002</v>
      </c>
      <c r="L41" s="13">
        <f t="shared" si="32"/>
        <v>10822779.52</v>
      </c>
      <c r="M41" s="6">
        <f t="shared" si="32"/>
        <v>12226259.82</v>
      </c>
      <c r="N41" s="13">
        <f t="shared" ref="N41:P41" si="33">N42+N43</f>
        <v>13387714.65</v>
      </c>
      <c r="O41" s="13">
        <f t="shared" si="33"/>
        <v>12966796.279999999</v>
      </c>
      <c r="P41" s="13">
        <f t="shared" si="33"/>
        <v>13197563.789999999</v>
      </c>
      <c r="Q41" s="70" t="s">
        <v>128</v>
      </c>
      <c r="R41" s="71" t="s">
        <v>127</v>
      </c>
      <c r="S41" s="71">
        <v>100</v>
      </c>
      <c r="T41" s="71">
        <v>100</v>
      </c>
      <c r="U41" s="71">
        <v>100</v>
      </c>
      <c r="V41" s="71">
        <v>100</v>
      </c>
      <c r="W41" s="74">
        <v>100</v>
      </c>
      <c r="X41" s="74">
        <v>100</v>
      </c>
      <c r="Y41" s="71">
        <v>100</v>
      </c>
      <c r="Z41" s="71">
        <v>100</v>
      </c>
      <c r="AA41" s="71">
        <v>100</v>
      </c>
      <c r="AB41" s="71">
        <v>100</v>
      </c>
    </row>
    <row r="42" spans="1:29" ht="144">
      <c r="A42" s="169"/>
      <c r="B42" s="166"/>
      <c r="C42" s="169"/>
      <c r="D42" s="169"/>
      <c r="E42" s="172"/>
      <c r="F42" s="30" t="s">
        <v>18</v>
      </c>
      <c r="G42" s="6">
        <f>H42+I42+J42+K42+L42+M42+N42+O42+P42</f>
        <v>81352517.479999989</v>
      </c>
      <c r="H42" s="6"/>
      <c r="I42" s="6"/>
      <c r="J42" s="13">
        <v>8884103.4299999997</v>
      </c>
      <c r="K42" s="13">
        <v>9867299.9900000002</v>
      </c>
      <c r="L42" s="13">
        <v>10822779.52</v>
      </c>
      <c r="M42" s="6">
        <v>12226259.82</v>
      </c>
      <c r="N42" s="6">
        <v>13387714.65</v>
      </c>
      <c r="O42" s="6">
        <v>12966796.279999999</v>
      </c>
      <c r="P42" s="13">
        <v>13197563.789999999</v>
      </c>
      <c r="Q42" s="3"/>
      <c r="R42" s="3"/>
      <c r="S42" s="71"/>
      <c r="T42" s="3"/>
      <c r="U42" s="3"/>
      <c r="V42" s="3"/>
      <c r="W42" s="12"/>
      <c r="X42" s="12"/>
      <c r="Y42" s="71"/>
      <c r="Z42" s="3"/>
      <c r="AA42" s="3"/>
      <c r="AB42" s="3"/>
    </row>
    <row r="43" spans="1:29" ht="84">
      <c r="A43" s="170"/>
      <c r="B43" s="167"/>
      <c r="C43" s="170"/>
      <c r="D43" s="170"/>
      <c r="E43" s="173"/>
      <c r="F43" s="30" t="s">
        <v>19</v>
      </c>
      <c r="G43" s="6">
        <f t="shared" si="29"/>
        <v>0</v>
      </c>
      <c r="H43" s="6"/>
      <c r="I43" s="6"/>
      <c r="J43" s="13">
        <v>0</v>
      </c>
      <c r="K43" s="13"/>
      <c r="L43" s="13"/>
      <c r="M43" s="6"/>
      <c r="N43" s="13"/>
      <c r="O43" s="13"/>
      <c r="P43" s="13"/>
      <c r="Q43" s="3"/>
      <c r="R43" s="3"/>
      <c r="S43" s="71"/>
      <c r="T43" s="3"/>
      <c r="U43" s="3"/>
      <c r="V43" s="3"/>
      <c r="W43" s="12"/>
      <c r="X43" s="12"/>
      <c r="Y43" s="71"/>
      <c r="Z43" s="3"/>
      <c r="AA43" s="3"/>
      <c r="AB43" s="3"/>
    </row>
    <row r="44" spans="1:29" ht="38.25" customHeight="1">
      <c r="A44" s="168"/>
      <c r="B44" s="165" t="s">
        <v>101</v>
      </c>
      <c r="C44" s="168">
        <v>2014</v>
      </c>
      <c r="D44" s="168">
        <v>2025</v>
      </c>
      <c r="E44" s="171" t="s">
        <v>16</v>
      </c>
      <c r="F44" s="30" t="s">
        <v>17</v>
      </c>
      <c r="G44" s="6">
        <f t="shared" ref="G44:G49" si="34">G47</f>
        <v>0</v>
      </c>
      <c r="H44" s="6">
        <f t="shared" ref="H44:K44" si="35">H47</f>
        <v>0</v>
      </c>
      <c r="I44" s="6">
        <f t="shared" si="35"/>
        <v>0</v>
      </c>
      <c r="J44" s="13">
        <f t="shared" si="35"/>
        <v>0</v>
      </c>
      <c r="K44" s="13">
        <f t="shared" si="35"/>
        <v>0</v>
      </c>
      <c r="L44" s="13"/>
      <c r="M44" s="6"/>
      <c r="N44" s="13"/>
      <c r="O44" s="13"/>
      <c r="P44" s="13"/>
      <c r="Q44" s="3"/>
      <c r="R44" s="3"/>
      <c r="S44" s="71"/>
      <c r="T44" s="3"/>
      <c r="U44" s="3"/>
      <c r="V44" s="3"/>
      <c r="W44" s="12"/>
      <c r="X44" s="12"/>
      <c r="Y44" s="71"/>
      <c r="Z44" s="3"/>
      <c r="AA44" s="3"/>
      <c r="AB44" s="3"/>
      <c r="AC44" s="7"/>
    </row>
    <row r="45" spans="1:29" ht="144">
      <c r="A45" s="169"/>
      <c r="B45" s="166"/>
      <c r="C45" s="169"/>
      <c r="D45" s="169"/>
      <c r="E45" s="172"/>
      <c r="F45" s="30" t="s">
        <v>18</v>
      </c>
      <c r="G45" s="6">
        <f t="shared" si="34"/>
        <v>0</v>
      </c>
      <c r="H45" s="6">
        <f t="shared" ref="H45:M45" si="36">H48</f>
        <v>0</v>
      </c>
      <c r="I45" s="6">
        <f t="shared" si="36"/>
        <v>0</v>
      </c>
      <c r="J45" s="13">
        <f t="shared" si="36"/>
        <v>0</v>
      </c>
      <c r="K45" s="13">
        <f t="shared" si="36"/>
        <v>0</v>
      </c>
      <c r="L45" s="13"/>
      <c r="M45" s="6">
        <f t="shared" si="36"/>
        <v>0</v>
      </c>
      <c r="N45" s="13"/>
      <c r="O45" s="13"/>
      <c r="P45" s="13"/>
      <c r="Q45" s="3"/>
      <c r="R45" s="3"/>
      <c r="S45" s="71"/>
      <c r="T45" s="3"/>
      <c r="U45" s="3"/>
      <c r="V45" s="3"/>
      <c r="W45" s="12"/>
      <c r="X45" s="12"/>
      <c r="Y45" s="71"/>
      <c r="Z45" s="3"/>
      <c r="AA45" s="3"/>
      <c r="AB45" s="3"/>
    </row>
    <row r="46" spans="1:29" ht="84">
      <c r="A46" s="170"/>
      <c r="B46" s="167"/>
      <c r="C46" s="170"/>
      <c r="D46" s="170"/>
      <c r="E46" s="173"/>
      <c r="F46" s="30" t="s">
        <v>19</v>
      </c>
      <c r="G46" s="6">
        <f t="shared" si="34"/>
        <v>0</v>
      </c>
      <c r="H46" s="6">
        <f t="shared" ref="H46:M46" si="37">H49</f>
        <v>0</v>
      </c>
      <c r="I46" s="6">
        <f t="shared" si="37"/>
        <v>0</v>
      </c>
      <c r="J46" s="13">
        <f t="shared" si="37"/>
        <v>0</v>
      </c>
      <c r="K46" s="13">
        <f t="shared" si="37"/>
        <v>0</v>
      </c>
      <c r="L46" s="13">
        <f t="shared" si="37"/>
        <v>0</v>
      </c>
      <c r="M46" s="6">
        <f t="shared" si="37"/>
        <v>0</v>
      </c>
      <c r="N46" s="13">
        <f t="shared" ref="N46:P46" si="38">N49</f>
        <v>0</v>
      </c>
      <c r="O46" s="13">
        <f t="shared" si="38"/>
        <v>0</v>
      </c>
      <c r="P46" s="13">
        <f t="shared" si="38"/>
        <v>0</v>
      </c>
      <c r="Q46" s="3"/>
      <c r="R46" s="3"/>
      <c r="S46" s="71"/>
      <c r="T46" s="3"/>
      <c r="U46" s="3"/>
      <c r="V46" s="3"/>
      <c r="W46" s="12"/>
      <c r="X46" s="12"/>
      <c r="Y46" s="71"/>
      <c r="Z46" s="3"/>
      <c r="AA46" s="3"/>
      <c r="AB46" s="3"/>
    </row>
    <row r="47" spans="1:29" ht="38.25" customHeight="1">
      <c r="A47" s="168"/>
      <c r="B47" s="165" t="s">
        <v>102</v>
      </c>
      <c r="C47" s="168">
        <v>2014</v>
      </c>
      <c r="D47" s="168">
        <v>2025</v>
      </c>
      <c r="E47" s="171" t="s">
        <v>16</v>
      </c>
      <c r="F47" s="30" t="s">
        <v>17</v>
      </c>
      <c r="G47" s="6">
        <f>G50</f>
        <v>0</v>
      </c>
      <c r="H47" s="6">
        <f t="shared" ref="H47:M47" si="39">H50</f>
        <v>0</v>
      </c>
      <c r="I47" s="6">
        <f t="shared" si="39"/>
        <v>0</v>
      </c>
      <c r="J47" s="13">
        <f t="shared" si="39"/>
        <v>0</v>
      </c>
      <c r="K47" s="13">
        <f t="shared" si="39"/>
        <v>0</v>
      </c>
      <c r="L47" s="13">
        <f t="shared" si="39"/>
        <v>0</v>
      </c>
      <c r="M47" s="6">
        <f t="shared" si="39"/>
        <v>0</v>
      </c>
      <c r="N47" s="13">
        <f t="shared" ref="N47:P47" si="40">N50</f>
        <v>0</v>
      </c>
      <c r="O47" s="13">
        <f t="shared" si="40"/>
        <v>0</v>
      </c>
      <c r="P47" s="13">
        <f t="shared" si="40"/>
        <v>0</v>
      </c>
      <c r="Q47" s="3"/>
      <c r="R47" s="3"/>
      <c r="S47" s="71"/>
      <c r="T47" s="3"/>
      <c r="U47" s="3"/>
      <c r="V47" s="3"/>
      <c r="W47" s="12"/>
      <c r="X47" s="12"/>
      <c r="Y47" s="71"/>
      <c r="Z47" s="3"/>
      <c r="AA47" s="3"/>
      <c r="AB47" s="3"/>
    </row>
    <row r="48" spans="1:29" ht="144">
      <c r="A48" s="169"/>
      <c r="B48" s="166"/>
      <c r="C48" s="169"/>
      <c r="D48" s="169"/>
      <c r="E48" s="172"/>
      <c r="F48" s="30" t="s">
        <v>18</v>
      </c>
      <c r="G48" s="6">
        <f t="shared" si="34"/>
        <v>0</v>
      </c>
      <c r="H48" s="6">
        <f t="shared" ref="H48:M48" si="41">H51</f>
        <v>0</v>
      </c>
      <c r="I48" s="6">
        <f t="shared" si="41"/>
        <v>0</v>
      </c>
      <c r="J48" s="13">
        <f t="shared" si="41"/>
        <v>0</v>
      </c>
      <c r="K48" s="13">
        <f t="shared" si="41"/>
        <v>0</v>
      </c>
      <c r="L48" s="13">
        <f t="shared" si="41"/>
        <v>0</v>
      </c>
      <c r="M48" s="6">
        <f t="shared" si="41"/>
        <v>0</v>
      </c>
      <c r="N48" s="13">
        <f t="shared" ref="N48:P48" si="42">N51</f>
        <v>0</v>
      </c>
      <c r="O48" s="13">
        <f t="shared" si="42"/>
        <v>0</v>
      </c>
      <c r="P48" s="13">
        <f t="shared" si="42"/>
        <v>0</v>
      </c>
      <c r="Q48" s="3"/>
      <c r="R48" s="3"/>
      <c r="S48" s="71"/>
      <c r="T48" s="3"/>
      <c r="U48" s="3"/>
      <c r="V48" s="3"/>
      <c r="W48" s="12"/>
      <c r="X48" s="12"/>
      <c r="Y48" s="71"/>
      <c r="Z48" s="3"/>
      <c r="AA48" s="3"/>
      <c r="AB48" s="3"/>
    </row>
    <row r="49" spans="1:29" ht="84">
      <c r="A49" s="170"/>
      <c r="B49" s="167"/>
      <c r="C49" s="170"/>
      <c r="D49" s="170"/>
      <c r="E49" s="173"/>
      <c r="F49" s="30" t="s">
        <v>19</v>
      </c>
      <c r="G49" s="6">
        <f t="shared" si="34"/>
        <v>0</v>
      </c>
      <c r="H49" s="6">
        <f t="shared" ref="H49:M49" si="43">H52</f>
        <v>0</v>
      </c>
      <c r="I49" s="6">
        <f t="shared" si="43"/>
        <v>0</v>
      </c>
      <c r="J49" s="13">
        <f t="shared" si="43"/>
        <v>0</v>
      </c>
      <c r="K49" s="13">
        <f t="shared" si="43"/>
        <v>0</v>
      </c>
      <c r="L49" s="13">
        <f t="shared" si="43"/>
        <v>0</v>
      </c>
      <c r="M49" s="6">
        <f t="shared" si="43"/>
        <v>0</v>
      </c>
      <c r="N49" s="13">
        <f t="shared" ref="N49:P49" si="44">N52</f>
        <v>0</v>
      </c>
      <c r="O49" s="13">
        <f t="shared" si="44"/>
        <v>0</v>
      </c>
      <c r="P49" s="13">
        <f t="shared" si="44"/>
        <v>0</v>
      </c>
      <c r="Q49" s="3"/>
      <c r="R49" s="3"/>
      <c r="S49" s="71"/>
      <c r="T49" s="3"/>
      <c r="U49" s="3"/>
      <c r="V49" s="3"/>
      <c r="W49" s="12"/>
      <c r="X49" s="12"/>
      <c r="Y49" s="71"/>
      <c r="Z49" s="3"/>
      <c r="AA49" s="3"/>
      <c r="AB49" s="3"/>
    </row>
    <row r="50" spans="1:29" ht="38.25" customHeight="1">
      <c r="A50" s="168"/>
      <c r="B50" s="165" t="s">
        <v>27</v>
      </c>
      <c r="C50" s="168">
        <v>2014</v>
      </c>
      <c r="D50" s="168">
        <v>2025</v>
      </c>
      <c r="E50" s="171" t="s">
        <v>16</v>
      </c>
      <c r="F50" s="30" t="s">
        <v>17</v>
      </c>
      <c r="G50" s="6">
        <f>H50+I50+J50+K50+L50+M50</f>
        <v>0</v>
      </c>
      <c r="H50" s="6">
        <f>H51+H52</f>
        <v>0</v>
      </c>
      <c r="I50" s="6">
        <f t="shared" ref="I50:M50" si="45">I51+I52</f>
        <v>0</v>
      </c>
      <c r="J50" s="13">
        <f t="shared" si="45"/>
        <v>0</v>
      </c>
      <c r="K50" s="13">
        <f t="shared" si="45"/>
        <v>0</v>
      </c>
      <c r="L50" s="13">
        <f t="shared" si="45"/>
        <v>0</v>
      </c>
      <c r="M50" s="6">
        <f t="shared" si="45"/>
        <v>0</v>
      </c>
      <c r="N50" s="13">
        <f t="shared" ref="N50:P50" si="46">N51+N52</f>
        <v>0</v>
      </c>
      <c r="O50" s="13">
        <f t="shared" si="46"/>
        <v>0</v>
      </c>
      <c r="P50" s="13">
        <f t="shared" si="46"/>
        <v>0</v>
      </c>
      <c r="Q50" s="3"/>
      <c r="R50" s="3"/>
      <c r="S50" s="71"/>
      <c r="T50" s="3"/>
      <c r="U50" s="3"/>
      <c r="V50" s="3"/>
      <c r="W50" s="12"/>
      <c r="X50" s="12"/>
      <c r="Y50" s="71"/>
      <c r="Z50" s="3"/>
      <c r="AA50" s="3"/>
      <c r="AB50" s="3"/>
    </row>
    <row r="51" spans="1:29" ht="144">
      <c r="A51" s="169"/>
      <c r="B51" s="166"/>
      <c r="C51" s="169"/>
      <c r="D51" s="169"/>
      <c r="E51" s="172"/>
      <c r="F51" s="30" t="s">
        <v>18</v>
      </c>
      <c r="G51" s="6">
        <f>H51+I51+J51+K51+L51+M51</f>
        <v>0</v>
      </c>
      <c r="H51" s="6"/>
      <c r="I51" s="6"/>
      <c r="J51" s="13"/>
      <c r="K51" s="13"/>
      <c r="L51" s="13"/>
      <c r="M51" s="6"/>
      <c r="N51" s="13"/>
      <c r="O51" s="13"/>
      <c r="P51" s="13"/>
      <c r="Q51" s="3"/>
      <c r="R51" s="3"/>
      <c r="S51" s="71"/>
      <c r="T51" s="3"/>
      <c r="U51" s="3"/>
      <c r="V51" s="3"/>
      <c r="W51" s="12"/>
      <c r="X51" s="12"/>
      <c r="Y51" s="71"/>
      <c r="Z51" s="3"/>
      <c r="AA51" s="3"/>
      <c r="AB51" s="3"/>
    </row>
    <row r="52" spans="1:29" ht="84">
      <c r="A52" s="170"/>
      <c r="B52" s="167"/>
      <c r="C52" s="170"/>
      <c r="D52" s="170"/>
      <c r="E52" s="173"/>
      <c r="F52" s="30" t="s">
        <v>19</v>
      </c>
      <c r="G52" s="6">
        <f>H52+I52+J52+K52+L52+M52</f>
        <v>0</v>
      </c>
      <c r="H52" s="6"/>
      <c r="I52" s="6"/>
      <c r="J52" s="13"/>
      <c r="K52" s="13"/>
      <c r="L52" s="13"/>
      <c r="M52" s="6"/>
      <c r="N52" s="13"/>
      <c r="O52" s="13"/>
      <c r="P52" s="13"/>
      <c r="Q52" s="3"/>
      <c r="R52" s="3"/>
      <c r="S52" s="71"/>
      <c r="T52" s="3"/>
      <c r="U52" s="3"/>
      <c r="V52" s="3"/>
      <c r="W52" s="12"/>
      <c r="X52" s="12"/>
      <c r="Y52" s="71"/>
      <c r="Z52" s="3"/>
      <c r="AA52" s="3"/>
      <c r="AB52" s="3"/>
    </row>
    <row r="53" spans="1:29" ht="38.25" customHeight="1">
      <c r="A53" s="168"/>
      <c r="B53" s="165" t="s">
        <v>103</v>
      </c>
      <c r="C53" s="168">
        <v>2014</v>
      </c>
      <c r="D53" s="168">
        <v>2025</v>
      </c>
      <c r="E53" s="171" t="s">
        <v>16</v>
      </c>
      <c r="F53" s="30" t="s">
        <v>17</v>
      </c>
      <c r="G53" s="6">
        <f>G56</f>
        <v>4768724.9799999995</v>
      </c>
      <c r="H53" s="6">
        <f t="shared" ref="H53:M53" si="47">H56</f>
        <v>293959.76</v>
      </c>
      <c r="I53" s="6">
        <f t="shared" si="47"/>
        <v>249908.8</v>
      </c>
      <c r="J53" s="13">
        <f t="shared" si="47"/>
        <v>224987.5</v>
      </c>
      <c r="K53" s="13">
        <f t="shared" si="47"/>
        <v>187046.87</v>
      </c>
      <c r="L53" s="13">
        <f t="shared" si="47"/>
        <v>1788371.05</v>
      </c>
      <c r="M53" s="6">
        <f t="shared" si="47"/>
        <v>725751</v>
      </c>
      <c r="N53" s="13">
        <f t="shared" ref="N53:P53" si="48">N56</f>
        <v>400000</v>
      </c>
      <c r="O53" s="13">
        <f t="shared" si="48"/>
        <v>427000</v>
      </c>
      <c r="P53" s="13">
        <f t="shared" si="48"/>
        <v>471700</v>
      </c>
      <c r="Q53" s="3"/>
      <c r="R53" s="3"/>
      <c r="S53" s="71"/>
      <c r="T53" s="3"/>
      <c r="U53" s="3"/>
      <c r="V53" s="3"/>
      <c r="W53" s="12"/>
      <c r="X53" s="12"/>
      <c r="Y53" s="71"/>
      <c r="Z53" s="3"/>
      <c r="AA53" s="3"/>
      <c r="AB53" s="3"/>
      <c r="AC53" s="7"/>
    </row>
    <row r="54" spans="1:29" ht="144">
      <c r="A54" s="169"/>
      <c r="B54" s="166"/>
      <c r="C54" s="169"/>
      <c r="D54" s="169"/>
      <c r="E54" s="172"/>
      <c r="F54" s="30" t="s">
        <v>18</v>
      </c>
      <c r="G54" s="6">
        <f>G57</f>
        <v>3206200.9799999995</v>
      </c>
      <c r="H54" s="6">
        <f t="shared" ref="H54:M54" si="49">H57</f>
        <v>171918.76</v>
      </c>
      <c r="I54" s="6">
        <f t="shared" si="49"/>
        <v>249908.8</v>
      </c>
      <c r="J54" s="13">
        <f t="shared" si="49"/>
        <v>224987.5</v>
      </c>
      <c r="K54" s="13">
        <f t="shared" si="49"/>
        <v>187046.87</v>
      </c>
      <c r="L54" s="13">
        <f t="shared" si="49"/>
        <v>347888.05</v>
      </c>
      <c r="M54" s="6">
        <f t="shared" si="49"/>
        <v>725751</v>
      </c>
      <c r="N54" s="13">
        <f t="shared" ref="N54:P54" si="50">N57</f>
        <v>400000</v>
      </c>
      <c r="O54" s="13">
        <f t="shared" si="50"/>
        <v>427000</v>
      </c>
      <c r="P54" s="13">
        <f t="shared" si="50"/>
        <v>471700</v>
      </c>
      <c r="Q54" s="3"/>
      <c r="R54" s="3"/>
      <c r="S54" s="71"/>
      <c r="T54" s="3"/>
      <c r="U54" s="3"/>
      <c r="V54" s="3"/>
      <c r="W54" s="12"/>
      <c r="X54" s="12"/>
      <c r="Y54" s="71"/>
      <c r="Z54" s="3"/>
      <c r="AA54" s="3"/>
      <c r="AB54" s="3"/>
      <c r="AC54" s="7"/>
    </row>
    <row r="55" spans="1:29" ht="84">
      <c r="A55" s="170"/>
      <c r="B55" s="167"/>
      <c r="C55" s="170"/>
      <c r="D55" s="170"/>
      <c r="E55" s="173"/>
      <c r="F55" s="30" t="s">
        <v>19</v>
      </c>
      <c r="G55" s="6">
        <f>H55+I55+J55+K55+L55+M55+N55+O55+P55</f>
        <v>1562524</v>
      </c>
      <c r="H55" s="6">
        <f t="shared" ref="H55:M55" si="51">H58</f>
        <v>122041</v>
      </c>
      <c r="I55" s="6">
        <f t="shared" si="51"/>
        <v>0</v>
      </c>
      <c r="J55" s="13">
        <f t="shared" si="51"/>
        <v>0</v>
      </c>
      <c r="K55" s="13">
        <f t="shared" si="51"/>
        <v>0</v>
      </c>
      <c r="L55" s="13">
        <f t="shared" si="51"/>
        <v>1440483</v>
      </c>
      <c r="M55" s="6">
        <f t="shared" si="51"/>
        <v>0</v>
      </c>
      <c r="N55" s="13">
        <f t="shared" ref="N55:P55" si="52">N58</f>
        <v>0</v>
      </c>
      <c r="O55" s="13">
        <f t="shared" si="52"/>
        <v>0</v>
      </c>
      <c r="P55" s="13">
        <f t="shared" si="52"/>
        <v>0</v>
      </c>
      <c r="Q55" s="3"/>
      <c r="R55" s="3"/>
      <c r="S55" s="71"/>
      <c r="T55" s="3"/>
      <c r="U55" s="3"/>
      <c r="V55" s="3"/>
      <c r="W55" s="12"/>
      <c r="X55" s="12"/>
      <c r="Y55" s="71"/>
      <c r="Z55" s="3"/>
      <c r="AA55" s="3"/>
      <c r="AB55" s="3"/>
    </row>
    <row r="56" spans="1:29" ht="38.25" customHeight="1">
      <c r="A56" s="168"/>
      <c r="B56" s="165" t="s">
        <v>104</v>
      </c>
      <c r="C56" s="168">
        <v>2014</v>
      </c>
      <c r="D56" s="168">
        <v>2025</v>
      </c>
      <c r="E56" s="171" t="s">
        <v>16</v>
      </c>
      <c r="F56" s="30" t="s">
        <v>17</v>
      </c>
      <c r="G56" s="13">
        <f>G59+G62+G65+G68+G71+G74</f>
        <v>4768724.9799999995</v>
      </c>
      <c r="H56" s="6">
        <f t="shared" ref="H56:K58" si="53">H59+H62+H65</f>
        <v>293959.76</v>
      </c>
      <c r="I56" s="6">
        <f t="shared" si="53"/>
        <v>249908.8</v>
      </c>
      <c r="J56" s="13">
        <f t="shared" si="53"/>
        <v>224987.5</v>
      </c>
      <c r="K56" s="13">
        <f t="shared" si="53"/>
        <v>187046.87</v>
      </c>
      <c r="L56" s="13">
        <f>L59+L62+L65+L68+L71</f>
        <v>1788371.05</v>
      </c>
      <c r="M56" s="6">
        <f>M59+M62+M65+M74</f>
        <v>725751</v>
      </c>
      <c r="N56" s="13">
        <f t="shared" ref="M56:P58" si="54">N59+N62+N65</f>
        <v>400000</v>
      </c>
      <c r="O56" s="13">
        <f t="shared" si="54"/>
        <v>427000</v>
      </c>
      <c r="P56" s="13">
        <f t="shared" si="54"/>
        <v>471700</v>
      </c>
      <c r="Q56" s="3"/>
      <c r="R56" s="3"/>
      <c r="S56" s="71"/>
      <c r="T56" s="3"/>
      <c r="U56" s="3"/>
      <c r="V56" s="3"/>
      <c r="W56" s="12"/>
      <c r="X56" s="12"/>
      <c r="Y56" s="71"/>
      <c r="Z56" s="3"/>
      <c r="AA56" s="3"/>
      <c r="AB56" s="3"/>
    </row>
    <row r="57" spans="1:29" ht="144">
      <c r="A57" s="169"/>
      <c r="B57" s="166"/>
      <c r="C57" s="169"/>
      <c r="D57" s="169"/>
      <c r="E57" s="172"/>
      <c r="F57" s="30" t="s">
        <v>18</v>
      </c>
      <c r="G57" s="13">
        <f>G60+G63+G66+G69+G72+G75</f>
        <v>3206200.9799999995</v>
      </c>
      <c r="H57" s="6">
        <f t="shared" si="53"/>
        <v>171918.76</v>
      </c>
      <c r="I57" s="6">
        <f t="shared" si="53"/>
        <v>249908.8</v>
      </c>
      <c r="J57" s="13">
        <f t="shared" si="53"/>
        <v>224987.5</v>
      </c>
      <c r="K57" s="13">
        <f t="shared" si="53"/>
        <v>187046.87</v>
      </c>
      <c r="L57" s="13">
        <f>L60+L63+L66+L69+L72</f>
        <v>347888.05</v>
      </c>
      <c r="M57" s="6">
        <f>M60+M63+M66+M75</f>
        <v>725751</v>
      </c>
      <c r="N57" s="13">
        <f t="shared" si="54"/>
        <v>400000</v>
      </c>
      <c r="O57" s="13">
        <f t="shared" si="54"/>
        <v>427000</v>
      </c>
      <c r="P57" s="13">
        <f t="shared" si="54"/>
        <v>471700</v>
      </c>
      <c r="Q57" s="3"/>
      <c r="R57" s="3"/>
      <c r="S57" s="71"/>
      <c r="T57" s="3"/>
      <c r="U57" s="3"/>
      <c r="V57" s="3"/>
      <c r="W57" s="12"/>
      <c r="X57" s="12"/>
      <c r="Y57" s="71"/>
      <c r="Z57" s="3"/>
      <c r="AA57" s="3"/>
      <c r="AB57" s="3"/>
    </row>
    <row r="58" spans="1:29" ht="84">
      <c r="A58" s="170"/>
      <c r="B58" s="167"/>
      <c r="C58" s="170"/>
      <c r="D58" s="170"/>
      <c r="E58" s="173"/>
      <c r="F58" s="30" t="s">
        <v>19</v>
      </c>
      <c r="G58" s="6">
        <f>G61+G64+G67+G73</f>
        <v>1539000</v>
      </c>
      <c r="H58" s="6">
        <f t="shared" si="53"/>
        <v>122041</v>
      </c>
      <c r="I58" s="6">
        <f t="shared" si="53"/>
        <v>0</v>
      </c>
      <c r="J58" s="13">
        <f t="shared" si="53"/>
        <v>0</v>
      </c>
      <c r="K58" s="13">
        <f t="shared" si="53"/>
        <v>0</v>
      </c>
      <c r="L58" s="13">
        <f>L61+L64+L67+L70+L73</f>
        <v>1440483</v>
      </c>
      <c r="M58" s="6">
        <f t="shared" si="54"/>
        <v>0</v>
      </c>
      <c r="N58" s="13">
        <f t="shared" si="54"/>
        <v>0</v>
      </c>
      <c r="O58" s="13">
        <f t="shared" si="54"/>
        <v>0</v>
      </c>
      <c r="P58" s="13">
        <f t="shared" si="54"/>
        <v>0</v>
      </c>
      <c r="Q58" s="3"/>
      <c r="R58" s="3"/>
      <c r="S58" s="71"/>
      <c r="T58" s="3"/>
      <c r="U58" s="3"/>
      <c r="V58" s="3"/>
      <c r="W58" s="12"/>
      <c r="X58" s="12"/>
      <c r="Y58" s="71"/>
      <c r="Z58" s="3"/>
      <c r="AA58" s="3"/>
      <c r="AB58" s="3"/>
    </row>
    <row r="59" spans="1:29" ht="53.25" customHeight="1">
      <c r="A59" s="168"/>
      <c r="B59" s="165" t="s">
        <v>28</v>
      </c>
      <c r="C59" s="168">
        <v>2014</v>
      </c>
      <c r="D59" s="168">
        <v>2025</v>
      </c>
      <c r="E59" s="171" t="s">
        <v>16</v>
      </c>
      <c r="F59" s="30" t="s">
        <v>17</v>
      </c>
      <c r="G59" s="6">
        <f>H59+I59+J59+L59+M59+K59+N59+O59+P59</f>
        <v>1107622.26</v>
      </c>
      <c r="H59" s="6">
        <f>H60+H61</f>
        <v>160758.76</v>
      </c>
      <c r="I59" s="6">
        <f t="shared" ref="I59:M59" si="55">I60+I61</f>
        <v>115500</v>
      </c>
      <c r="J59" s="13">
        <f t="shared" si="55"/>
        <v>182163.5</v>
      </c>
      <c r="K59" s="13">
        <f t="shared" si="55"/>
        <v>94500</v>
      </c>
      <c r="L59" s="13">
        <f t="shared" si="55"/>
        <v>30000</v>
      </c>
      <c r="M59" s="6">
        <f t="shared" si="55"/>
        <v>127500</v>
      </c>
      <c r="N59" s="13">
        <f t="shared" ref="N59:P59" si="56">N60+N61</f>
        <v>120000</v>
      </c>
      <c r="O59" s="13">
        <f t="shared" si="56"/>
        <v>132000</v>
      </c>
      <c r="P59" s="13">
        <f t="shared" si="56"/>
        <v>145200</v>
      </c>
      <c r="Q59" s="70" t="s">
        <v>129</v>
      </c>
      <c r="R59" s="3" t="s">
        <v>130</v>
      </c>
      <c r="S59" s="71"/>
      <c r="T59" s="71"/>
      <c r="U59" s="71"/>
      <c r="V59" s="71"/>
      <c r="W59" s="74">
        <v>27</v>
      </c>
      <c r="X59" s="74">
        <v>12</v>
      </c>
      <c r="Y59" s="71">
        <v>12</v>
      </c>
      <c r="Z59" s="71">
        <v>12</v>
      </c>
      <c r="AA59" s="71">
        <v>12</v>
      </c>
      <c r="AB59" s="71">
        <v>12</v>
      </c>
      <c r="AC59" s="7"/>
    </row>
    <row r="60" spans="1:29" ht="144">
      <c r="A60" s="169"/>
      <c r="B60" s="166"/>
      <c r="C60" s="169"/>
      <c r="D60" s="169"/>
      <c r="E60" s="172"/>
      <c r="F60" s="30" t="s">
        <v>18</v>
      </c>
      <c r="G60" s="6">
        <f>H60+I60+J60+L60+M60+K60+N60+O60+P60</f>
        <v>1107622.26</v>
      </c>
      <c r="H60" s="6">
        <v>160758.76</v>
      </c>
      <c r="I60" s="6">
        <v>115500</v>
      </c>
      <c r="J60" s="13">
        <v>182163.5</v>
      </c>
      <c r="K60" s="13">
        <v>94500</v>
      </c>
      <c r="L60" s="13">
        <v>30000</v>
      </c>
      <c r="M60" s="6">
        <v>127500</v>
      </c>
      <c r="N60" s="13">
        <v>120000</v>
      </c>
      <c r="O60" s="13">
        <v>132000</v>
      </c>
      <c r="P60" s="13">
        <v>145200</v>
      </c>
      <c r="Q60" s="3"/>
      <c r="R60" s="3"/>
      <c r="S60" s="71"/>
      <c r="T60" s="3"/>
      <c r="U60" s="3"/>
      <c r="V60" s="3"/>
      <c r="W60" s="12"/>
      <c r="X60" s="12"/>
      <c r="Y60" s="71"/>
      <c r="Z60" s="3"/>
      <c r="AA60" s="3"/>
      <c r="AB60" s="3"/>
      <c r="AC60" s="7"/>
    </row>
    <row r="61" spans="1:29" ht="84">
      <c r="A61" s="170"/>
      <c r="B61" s="167"/>
      <c r="C61" s="170"/>
      <c r="D61" s="170"/>
      <c r="E61" s="173"/>
      <c r="F61" s="30" t="s">
        <v>19</v>
      </c>
      <c r="G61" s="6">
        <f>H61+I61+J61+L61+M61+K61</f>
        <v>0</v>
      </c>
      <c r="H61" s="6"/>
      <c r="I61" s="6"/>
      <c r="J61" s="13"/>
      <c r="K61" s="13"/>
      <c r="L61" s="13"/>
      <c r="M61" s="6"/>
      <c r="N61" s="13"/>
      <c r="O61" s="13"/>
      <c r="P61" s="13"/>
      <c r="Q61" s="3"/>
      <c r="R61" s="3"/>
      <c r="S61" s="71"/>
      <c r="T61" s="3"/>
      <c r="U61" s="3"/>
      <c r="V61" s="3"/>
      <c r="W61" s="12"/>
      <c r="X61" s="12"/>
      <c r="Y61" s="71"/>
      <c r="Z61" s="3"/>
      <c r="AA61" s="3"/>
      <c r="AB61" s="3"/>
    </row>
    <row r="62" spans="1:29" ht="95.25" customHeight="1">
      <c r="A62" s="168"/>
      <c r="B62" s="165" t="s">
        <v>29</v>
      </c>
      <c r="C62" s="168">
        <v>2014</v>
      </c>
      <c r="D62" s="168">
        <v>2025</v>
      </c>
      <c r="E62" s="171" t="s">
        <v>16</v>
      </c>
      <c r="F62" s="30" t="s">
        <v>17</v>
      </c>
      <c r="G62" s="6">
        <f>H62+I62+J62+K62+L62+M62+N62+O62+P62</f>
        <v>711326.97</v>
      </c>
      <c r="H62" s="6">
        <f>H63+H64</f>
        <v>43945</v>
      </c>
      <c r="I62" s="6">
        <f t="shared" ref="I62:M62" si="57">I63+I64</f>
        <v>0</v>
      </c>
      <c r="J62" s="13">
        <f t="shared" si="57"/>
        <v>22824</v>
      </c>
      <c r="K62" s="13">
        <f t="shared" si="57"/>
        <v>34298.47</v>
      </c>
      <c r="L62" s="13">
        <f t="shared" si="57"/>
        <v>160208.5</v>
      </c>
      <c r="M62" s="6">
        <f t="shared" si="57"/>
        <v>45051</v>
      </c>
      <c r="N62" s="13">
        <f t="shared" ref="N62:P62" si="58">N63+N64</f>
        <v>130000</v>
      </c>
      <c r="O62" s="13">
        <f t="shared" si="58"/>
        <v>130000</v>
      </c>
      <c r="P62" s="13">
        <f t="shared" si="58"/>
        <v>145000</v>
      </c>
      <c r="Q62" s="70" t="s">
        <v>131</v>
      </c>
      <c r="R62" s="3" t="s">
        <v>130</v>
      </c>
      <c r="S62" s="71"/>
      <c r="T62" s="71"/>
      <c r="U62" s="71"/>
      <c r="V62" s="71"/>
      <c r="W62" s="74">
        <v>9</v>
      </c>
      <c r="X62" s="74">
        <v>5</v>
      </c>
      <c r="Y62" s="71">
        <v>7</v>
      </c>
      <c r="Z62" s="71">
        <v>7</v>
      </c>
      <c r="AA62" s="71">
        <v>7</v>
      </c>
      <c r="AB62" s="71">
        <v>7</v>
      </c>
      <c r="AC62" s="7"/>
    </row>
    <row r="63" spans="1:29" ht="144">
      <c r="A63" s="169"/>
      <c r="B63" s="166"/>
      <c r="C63" s="169"/>
      <c r="D63" s="169"/>
      <c r="E63" s="172"/>
      <c r="F63" s="30" t="s">
        <v>18</v>
      </c>
      <c r="G63" s="6">
        <f>H63+I63+J63+K63+L63+M63+N63+O63+P63</f>
        <v>674078.97</v>
      </c>
      <c r="H63" s="6">
        <v>6697</v>
      </c>
      <c r="I63" s="6"/>
      <c r="J63" s="13">
        <v>22824</v>
      </c>
      <c r="K63" s="13">
        <v>34298.47</v>
      </c>
      <c r="L63" s="13">
        <v>160208.5</v>
      </c>
      <c r="M63" s="6">
        <v>45051</v>
      </c>
      <c r="N63" s="6">
        <v>130000</v>
      </c>
      <c r="O63" s="6">
        <v>130000</v>
      </c>
      <c r="P63" s="13">
        <v>145000</v>
      </c>
      <c r="Q63" s="3"/>
      <c r="R63" s="3"/>
      <c r="S63" s="71"/>
      <c r="T63" s="3"/>
      <c r="U63" s="3"/>
      <c r="V63" s="3"/>
      <c r="W63" s="12"/>
      <c r="X63" s="12"/>
      <c r="Y63" s="71"/>
      <c r="Z63" s="3"/>
      <c r="AA63" s="3"/>
      <c r="AB63" s="3"/>
    </row>
    <row r="64" spans="1:29" ht="84">
      <c r="A64" s="170"/>
      <c r="B64" s="167"/>
      <c r="C64" s="170"/>
      <c r="D64" s="170"/>
      <c r="E64" s="173"/>
      <c r="F64" s="30" t="s">
        <v>19</v>
      </c>
      <c r="G64" s="6">
        <f t="shared" ref="G64:G67" si="59">H64+I64+J64+K64+L64+M64</f>
        <v>37248</v>
      </c>
      <c r="H64" s="6">
        <v>37248</v>
      </c>
      <c r="I64" s="6"/>
      <c r="J64" s="13"/>
      <c r="K64" s="13"/>
      <c r="L64" s="13"/>
      <c r="M64" s="6"/>
      <c r="N64" s="13"/>
      <c r="O64" s="13"/>
      <c r="P64" s="13"/>
      <c r="Q64" s="3"/>
      <c r="R64" s="3"/>
      <c r="S64" s="71"/>
      <c r="T64" s="3"/>
      <c r="U64" s="3"/>
      <c r="V64" s="3"/>
      <c r="W64" s="12"/>
      <c r="X64" s="12"/>
      <c r="Y64" s="71"/>
      <c r="Z64" s="3"/>
      <c r="AA64" s="3"/>
      <c r="AB64" s="3"/>
    </row>
    <row r="65" spans="1:29" ht="61.5" customHeight="1">
      <c r="A65" s="168"/>
      <c r="B65" s="165" t="s">
        <v>30</v>
      </c>
      <c r="C65" s="168">
        <v>2014</v>
      </c>
      <c r="D65" s="168">
        <v>2025</v>
      </c>
      <c r="E65" s="171" t="s">
        <v>16</v>
      </c>
      <c r="F65" s="30" t="s">
        <v>17</v>
      </c>
      <c r="G65" s="6">
        <f>H65+I65+J65+K65+L65+M65+N65+O65+P65</f>
        <v>1052613.2</v>
      </c>
      <c r="H65" s="6">
        <f>H66+H67</f>
        <v>89256</v>
      </c>
      <c r="I65" s="6">
        <f t="shared" ref="I65:M65" si="60">I66+I67</f>
        <v>134408.79999999999</v>
      </c>
      <c r="J65" s="13">
        <f t="shared" si="60"/>
        <v>20000</v>
      </c>
      <c r="K65" s="13">
        <f t="shared" si="60"/>
        <v>58248.4</v>
      </c>
      <c r="L65" s="13">
        <f t="shared" si="60"/>
        <v>0</v>
      </c>
      <c r="M65" s="6">
        <f t="shared" si="60"/>
        <v>254200</v>
      </c>
      <c r="N65" s="13">
        <f t="shared" ref="N65:P65" si="61">N66+N67</f>
        <v>150000</v>
      </c>
      <c r="O65" s="13">
        <f t="shared" si="61"/>
        <v>165000</v>
      </c>
      <c r="P65" s="13">
        <f t="shared" si="61"/>
        <v>181500</v>
      </c>
      <c r="Q65" s="70" t="s">
        <v>132</v>
      </c>
      <c r="R65" s="3" t="s">
        <v>130</v>
      </c>
      <c r="S65" s="71"/>
      <c r="T65" s="3"/>
      <c r="U65" s="3"/>
      <c r="V65" s="3"/>
      <c r="W65" s="12">
        <v>1</v>
      </c>
      <c r="X65" s="12">
        <v>0</v>
      </c>
      <c r="Y65" s="71">
        <v>1</v>
      </c>
      <c r="Z65" s="3">
        <v>1</v>
      </c>
      <c r="AA65" s="3">
        <v>1</v>
      </c>
      <c r="AB65" s="3">
        <v>1</v>
      </c>
      <c r="AC65" s="7"/>
    </row>
    <row r="66" spans="1:29" ht="144">
      <c r="A66" s="169"/>
      <c r="B66" s="166"/>
      <c r="C66" s="169"/>
      <c r="D66" s="169"/>
      <c r="E66" s="172"/>
      <c r="F66" s="30" t="s">
        <v>18</v>
      </c>
      <c r="G66" s="6">
        <f>H66+I66+J66+K66+L66+M66+N66+O66+P66</f>
        <v>967820.2</v>
      </c>
      <c r="H66" s="6">
        <v>4463</v>
      </c>
      <c r="I66" s="6">
        <v>134408.79999999999</v>
      </c>
      <c r="J66" s="13">
        <v>20000</v>
      </c>
      <c r="K66" s="13">
        <v>58248.4</v>
      </c>
      <c r="L66" s="13">
        <v>0</v>
      </c>
      <c r="M66" s="6">
        <v>254200</v>
      </c>
      <c r="N66" s="6">
        <v>150000</v>
      </c>
      <c r="O66" s="13">
        <v>165000</v>
      </c>
      <c r="P66" s="13">
        <v>181500</v>
      </c>
      <c r="Q66" s="3"/>
      <c r="R66" s="3"/>
      <c r="S66" s="71"/>
      <c r="T66" s="3"/>
      <c r="U66" s="3"/>
      <c r="V66" s="3"/>
      <c r="W66" s="12"/>
      <c r="X66" s="12"/>
      <c r="Y66" s="71"/>
      <c r="Z66" s="3"/>
      <c r="AA66" s="3"/>
      <c r="AB66" s="3"/>
    </row>
    <row r="67" spans="1:29" ht="84">
      <c r="A67" s="170"/>
      <c r="B67" s="167"/>
      <c r="C67" s="170"/>
      <c r="D67" s="170"/>
      <c r="E67" s="173"/>
      <c r="F67" s="30" t="s">
        <v>19</v>
      </c>
      <c r="G67" s="6">
        <f t="shared" si="59"/>
        <v>84793</v>
      </c>
      <c r="H67" s="6">
        <v>84793</v>
      </c>
      <c r="I67" s="6"/>
      <c r="J67" s="13"/>
      <c r="K67" s="13"/>
      <c r="L67" s="13"/>
      <c r="M67" s="6"/>
      <c r="N67" s="13"/>
      <c r="O67" s="13"/>
      <c r="P67" s="13"/>
      <c r="Q67" s="3"/>
      <c r="R67" s="3"/>
      <c r="S67" s="71"/>
      <c r="T67" s="3"/>
      <c r="U67" s="3"/>
      <c r="V67" s="3"/>
      <c r="W67" s="12"/>
      <c r="X67" s="12"/>
      <c r="Y67" s="71"/>
      <c r="Z67" s="3"/>
      <c r="AA67" s="3"/>
      <c r="AB67" s="3"/>
    </row>
    <row r="68" spans="1:29" ht="69" customHeight="1">
      <c r="A68" s="32"/>
      <c r="B68" s="165" t="s">
        <v>90</v>
      </c>
      <c r="C68" s="168">
        <v>2014</v>
      </c>
      <c r="D68" s="168">
        <v>2025</v>
      </c>
      <c r="E68" s="171" t="s">
        <v>16</v>
      </c>
      <c r="F68" s="30" t="s">
        <v>17</v>
      </c>
      <c r="G68" s="6">
        <f>H68+I68+J68+K68+L68+M68+N68+O68+P68</f>
        <v>23762</v>
      </c>
      <c r="H68" s="6"/>
      <c r="I68" s="6"/>
      <c r="J68" s="13"/>
      <c r="K68" s="13"/>
      <c r="L68" s="13">
        <f>L69+L70</f>
        <v>23762</v>
      </c>
      <c r="M68" s="6"/>
      <c r="N68" s="13"/>
      <c r="O68" s="13"/>
      <c r="P68" s="13"/>
      <c r="Q68" s="70" t="s">
        <v>182</v>
      </c>
      <c r="R68" s="3" t="s">
        <v>127</v>
      </c>
      <c r="S68" s="71"/>
      <c r="T68" s="3"/>
      <c r="U68" s="3"/>
      <c r="V68" s="3"/>
      <c r="W68" s="12"/>
      <c r="X68" s="12">
        <v>100</v>
      </c>
      <c r="Y68" s="71"/>
      <c r="Z68" s="3"/>
      <c r="AA68" s="3"/>
      <c r="AB68" s="3"/>
    </row>
    <row r="69" spans="1:29" ht="117" customHeight="1">
      <c r="A69" s="32"/>
      <c r="B69" s="166"/>
      <c r="C69" s="169"/>
      <c r="D69" s="169"/>
      <c r="E69" s="172"/>
      <c r="F69" s="30" t="s">
        <v>18</v>
      </c>
      <c r="G69" s="6">
        <f>H69+I69+J69+K69+L69+M69+N69+O69+P69</f>
        <v>238</v>
      </c>
      <c r="H69" s="6"/>
      <c r="I69" s="6"/>
      <c r="J69" s="13"/>
      <c r="K69" s="13"/>
      <c r="L69" s="13">
        <v>238</v>
      </c>
      <c r="M69" s="6"/>
      <c r="N69" s="13"/>
      <c r="O69" s="13"/>
      <c r="P69" s="13"/>
      <c r="Q69" s="3"/>
      <c r="R69" s="3"/>
      <c r="S69" s="71"/>
      <c r="T69" s="3"/>
      <c r="U69" s="3"/>
      <c r="V69" s="3"/>
      <c r="W69" s="12"/>
      <c r="X69" s="12"/>
      <c r="Y69" s="71"/>
      <c r="Z69" s="3"/>
      <c r="AA69" s="3"/>
      <c r="AB69" s="3"/>
    </row>
    <row r="70" spans="1:29" ht="66.75" customHeight="1">
      <c r="A70" s="32"/>
      <c r="B70" s="167"/>
      <c r="C70" s="170"/>
      <c r="D70" s="170"/>
      <c r="E70" s="173"/>
      <c r="F70" s="30" t="s">
        <v>19</v>
      </c>
      <c r="G70" s="6">
        <f>H70+I70+J70+K70+L70+M70+N70+O70+P70</f>
        <v>23524</v>
      </c>
      <c r="H70" s="6"/>
      <c r="I70" s="6"/>
      <c r="J70" s="13"/>
      <c r="K70" s="13"/>
      <c r="L70" s="13">
        <v>23524</v>
      </c>
      <c r="M70" s="6"/>
      <c r="N70" s="13"/>
      <c r="O70" s="13"/>
      <c r="P70" s="13"/>
      <c r="Q70" s="3"/>
      <c r="R70" s="3"/>
      <c r="S70" s="71"/>
      <c r="T70" s="3"/>
      <c r="U70" s="3"/>
      <c r="V70" s="3"/>
      <c r="W70" s="12"/>
      <c r="X70" s="12"/>
      <c r="Y70" s="71"/>
      <c r="Z70" s="3"/>
      <c r="AA70" s="3"/>
      <c r="AB70" s="3"/>
    </row>
    <row r="71" spans="1:29" ht="102.75" customHeight="1">
      <c r="A71" s="76"/>
      <c r="B71" s="165" t="s">
        <v>161</v>
      </c>
      <c r="C71" s="168">
        <v>2014</v>
      </c>
      <c r="D71" s="168">
        <v>2025</v>
      </c>
      <c r="E71" s="171" t="s">
        <v>16</v>
      </c>
      <c r="F71" s="30" t="s">
        <v>17</v>
      </c>
      <c r="G71" s="6">
        <f>H71+I71+J71+K71+L71+M71+N71+O71+P71</f>
        <v>1574400.55</v>
      </c>
      <c r="H71" s="6"/>
      <c r="I71" s="6"/>
      <c r="J71" s="13"/>
      <c r="K71" s="13"/>
      <c r="L71" s="13">
        <f>L72+L73</f>
        <v>1574400.55</v>
      </c>
      <c r="M71" s="6"/>
      <c r="N71" s="13"/>
      <c r="O71" s="13"/>
      <c r="P71" s="13"/>
      <c r="Q71" s="70" t="s">
        <v>162</v>
      </c>
      <c r="R71" s="3" t="s">
        <v>127</v>
      </c>
      <c r="S71" s="71"/>
      <c r="T71" s="3"/>
      <c r="U71" s="3"/>
      <c r="V71" s="3"/>
      <c r="W71" s="12"/>
      <c r="X71" s="12">
        <v>100</v>
      </c>
      <c r="Y71" s="71"/>
      <c r="Z71" s="3"/>
      <c r="AA71" s="3"/>
      <c r="AB71" s="3"/>
    </row>
    <row r="72" spans="1:29" ht="66.75" customHeight="1">
      <c r="A72" s="76"/>
      <c r="B72" s="166"/>
      <c r="C72" s="169"/>
      <c r="D72" s="169"/>
      <c r="E72" s="172"/>
      <c r="F72" s="30" t="s">
        <v>18</v>
      </c>
      <c r="G72" s="6">
        <f>H72+I72+J72+K72++L72+M72+N72+O72+P72+Q72</f>
        <v>157441.54999999999</v>
      </c>
      <c r="H72" s="6"/>
      <c r="I72" s="6"/>
      <c r="J72" s="13"/>
      <c r="K72" s="13"/>
      <c r="L72" s="13">
        <v>157441.54999999999</v>
      </c>
      <c r="M72" s="6"/>
      <c r="N72" s="13"/>
      <c r="O72" s="13"/>
      <c r="P72" s="13"/>
      <c r="Q72" s="3"/>
      <c r="R72" s="3"/>
      <c r="S72" s="71"/>
      <c r="T72" s="3"/>
      <c r="U72" s="3"/>
      <c r="V72" s="3"/>
      <c r="W72" s="12"/>
      <c r="X72" s="12"/>
      <c r="Y72" s="71"/>
      <c r="Z72" s="3"/>
      <c r="AA72" s="3"/>
      <c r="AB72" s="3"/>
    </row>
    <row r="73" spans="1:29" ht="66.75" customHeight="1">
      <c r="A73" s="76"/>
      <c r="B73" s="167"/>
      <c r="C73" s="170"/>
      <c r="D73" s="170"/>
      <c r="E73" s="173"/>
      <c r="F73" s="30" t="s">
        <v>19</v>
      </c>
      <c r="G73" s="6">
        <f>H73+I73+J73+K73++L73+M73+N73+O73+P73+Q73</f>
        <v>1416959</v>
      </c>
      <c r="H73" s="6"/>
      <c r="I73" s="6"/>
      <c r="J73" s="13"/>
      <c r="K73" s="13"/>
      <c r="L73" s="13">
        <v>1416959</v>
      </c>
      <c r="M73" s="6"/>
      <c r="N73" s="13"/>
      <c r="O73" s="13"/>
      <c r="P73" s="13"/>
      <c r="Q73" s="3"/>
      <c r="R73" s="3"/>
      <c r="S73" s="71"/>
      <c r="T73" s="3"/>
      <c r="U73" s="3"/>
      <c r="V73" s="3"/>
      <c r="W73" s="12"/>
      <c r="X73" s="12"/>
      <c r="Y73" s="71"/>
      <c r="Z73" s="3"/>
      <c r="AA73" s="3"/>
      <c r="AB73" s="3"/>
    </row>
    <row r="74" spans="1:29" ht="66.75" customHeight="1">
      <c r="A74" s="117"/>
      <c r="B74" s="165" t="s">
        <v>217</v>
      </c>
      <c r="C74" s="168">
        <v>2014</v>
      </c>
      <c r="D74" s="168">
        <v>2025</v>
      </c>
      <c r="E74" s="204" t="s">
        <v>16</v>
      </c>
      <c r="F74" s="30" t="s">
        <v>17</v>
      </c>
      <c r="G74" s="6">
        <f>H74+I74+J74+K74+L74+M74+N74+O74+P74</f>
        <v>299000</v>
      </c>
      <c r="H74" s="6"/>
      <c r="I74" s="6"/>
      <c r="J74" s="13"/>
      <c r="K74" s="13"/>
      <c r="L74" s="13"/>
      <c r="M74" s="6">
        <f>M75+M76</f>
        <v>299000</v>
      </c>
      <c r="N74" s="13"/>
      <c r="O74" s="13"/>
      <c r="P74" s="13"/>
      <c r="Q74" s="70" t="s">
        <v>218</v>
      </c>
      <c r="R74" s="3" t="s">
        <v>127</v>
      </c>
      <c r="S74" s="71"/>
      <c r="T74" s="3"/>
      <c r="U74" s="3"/>
      <c r="V74" s="3"/>
      <c r="W74" s="12"/>
      <c r="X74" s="12"/>
      <c r="Y74" s="71">
        <v>100</v>
      </c>
      <c r="Z74" s="3"/>
      <c r="AA74" s="3"/>
      <c r="AB74" s="3"/>
    </row>
    <row r="75" spans="1:29" ht="66.75" customHeight="1">
      <c r="A75" s="117"/>
      <c r="B75" s="166"/>
      <c r="C75" s="169"/>
      <c r="D75" s="169"/>
      <c r="E75" s="205"/>
      <c r="F75" s="30" t="s">
        <v>18</v>
      </c>
      <c r="G75" s="6">
        <f>H75+I75+J75+K75+L75+M75+N75+O75+P75</f>
        <v>299000</v>
      </c>
      <c r="H75" s="6"/>
      <c r="I75" s="6"/>
      <c r="J75" s="13"/>
      <c r="K75" s="13"/>
      <c r="L75" s="13"/>
      <c r="M75" s="6">
        <v>299000</v>
      </c>
      <c r="N75" s="13"/>
      <c r="O75" s="13"/>
      <c r="P75" s="13"/>
      <c r="Q75" s="3"/>
      <c r="R75" s="3"/>
      <c r="S75" s="71"/>
      <c r="T75" s="3"/>
      <c r="U75" s="3"/>
      <c r="V75" s="3"/>
      <c r="W75" s="12"/>
      <c r="X75" s="12"/>
      <c r="Y75" s="71"/>
      <c r="Z75" s="3"/>
      <c r="AA75" s="3"/>
      <c r="AB75" s="3"/>
    </row>
    <row r="76" spans="1:29" ht="92.25" customHeight="1">
      <c r="A76" s="117"/>
      <c r="B76" s="167"/>
      <c r="C76" s="170"/>
      <c r="D76" s="170"/>
      <c r="E76" s="206"/>
      <c r="F76" s="30" t="s">
        <v>19</v>
      </c>
      <c r="G76" s="6"/>
      <c r="H76" s="6"/>
      <c r="I76" s="6"/>
      <c r="J76" s="13"/>
      <c r="K76" s="13"/>
      <c r="L76" s="13"/>
      <c r="M76" s="6"/>
      <c r="N76" s="13"/>
      <c r="O76" s="13"/>
      <c r="P76" s="13"/>
      <c r="Q76" s="3"/>
      <c r="R76" s="3"/>
      <c r="S76" s="71"/>
      <c r="T76" s="3"/>
      <c r="U76" s="3"/>
      <c r="V76" s="3"/>
      <c r="W76" s="12"/>
      <c r="X76" s="12"/>
      <c r="Y76" s="71"/>
      <c r="Z76" s="3"/>
      <c r="AA76" s="3"/>
      <c r="AB76" s="3"/>
    </row>
    <row r="77" spans="1:29" s="15" customFormat="1" ht="38.25" customHeight="1">
      <c r="A77" s="133"/>
      <c r="B77" s="188" t="s">
        <v>21</v>
      </c>
      <c r="C77" s="133">
        <v>2014</v>
      </c>
      <c r="D77" s="29"/>
      <c r="E77" s="204" t="s">
        <v>16</v>
      </c>
      <c r="F77" s="31" t="s">
        <v>17</v>
      </c>
      <c r="G77" s="13">
        <f>G53+G44+G35</f>
        <v>101226915.19</v>
      </c>
      <c r="H77" s="13">
        <f t="shared" ref="H77:P77" si="62">H53+H44+H35</f>
        <v>7553204.3700000001</v>
      </c>
      <c r="I77" s="13">
        <f t="shared" si="62"/>
        <v>8096336.9199999999</v>
      </c>
      <c r="J77" s="13">
        <f t="shared" si="62"/>
        <v>9109090.9299999997</v>
      </c>
      <c r="K77" s="13">
        <f t="shared" si="62"/>
        <v>10054346.859999999</v>
      </c>
      <c r="L77" s="13">
        <f>L53+L44+L35</f>
        <v>12611150.57</v>
      </c>
      <c r="M77" s="13">
        <f>M53+M44+M35</f>
        <v>12952010.82</v>
      </c>
      <c r="N77" s="13">
        <f t="shared" si="62"/>
        <v>13787714.65</v>
      </c>
      <c r="O77" s="13">
        <f t="shared" si="62"/>
        <v>13393796.279999999</v>
      </c>
      <c r="P77" s="13">
        <f t="shared" si="62"/>
        <v>13669263.789999999</v>
      </c>
      <c r="Q77" s="12" t="s">
        <v>15</v>
      </c>
      <c r="R77" s="12" t="s">
        <v>15</v>
      </c>
      <c r="S77" s="74" t="s">
        <v>15</v>
      </c>
      <c r="T77" s="12" t="s">
        <v>15</v>
      </c>
      <c r="U77" s="12" t="s">
        <v>15</v>
      </c>
      <c r="V77" s="12" t="s">
        <v>15</v>
      </c>
      <c r="W77" s="12" t="s">
        <v>15</v>
      </c>
      <c r="X77" s="12" t="s">
        <v>15</v>
      </c>
      <c r="Y77" s="74" t="s">
        <v>15</v>
      </c>
      <c r="Z77" s="12"/>
      <c r="AA77" s="12"/>
      <c r="AB77" s="12"/>
      <c r="AC77" s="18"/>
    </row>
    <row r="78" spans="1:29" s="15" customFormat="1" ht="144">
      <c r="A78" s="134"/>
      <c r="B78" s="189"/>
      <c r="C78" s="134"/>
      <c r="D78" s="29"/>
      <c r="E78" s="205"/>
      <c r="F78" s="31" t="s">
        <v>18</v>
      </c>
      <c r="G78" s="13">
        <f>G54+G45+G36</f>
        <v>98664779.189999998</v>
      </c>
      <c r="H78" s="13">
        <f t="shared" ref="H78:M78" si="63">H54+H45+H36</f>
        <v>6930861.3700000001</v>
      </c>
      <c r="I78" s="13">
        <f t="shared" si="63"/>
        <v>7597026.9199999999</v>
      </c>
      <c r="J78" s="13">
        <f t="shared" si="63"/>
        <v>9109090.9299999997</v>
      </c>
      <c r="K78" s="13">
        <f t="shared" si="63"/>
        <v>10054346.859999999</v>
      </c>
      <c r="L78" s="13">
        <f t="shared" si="63"/>
        <v>11170667.57</v>
      </c>
      <c r="M78" s="13">
        <f t="shared" si="63"/>
        <v>12952010.82</v>
      </c>
      <c r="N78" s="13">
        <f t="shared" ref="N78:P78" si="64">N54+N45+N36</f>
        <v>13787714.65</v>
      </c>
      <c r="O78" s="13">
        <f t="shared" si="64"/>
        <v>13393796.279999999</v>
      </c>
      <c r="P78" s="13">
        <f t="shared" si="64"/>
        <v>13669263.789999999</v>
      </c>
      <c r="Q78" s="12" t="s">
        <v>15</v>
      </c>
      <c r="R78" s="12" t="s">
        <v>15</v>
      </c>
      <c r="S78" s="74" t="s">
        <v>15</v>
      </c>
      <c r="T78" s="12" t="s">
        <v>15</v>
      </c>
      <c r="U78" s="12" t="s">
        <v>15</v>
      </c>
      <c r="V78" s="12" t="s">
        <v>15</v>
      </c>
      <c r="W78" s="12" t="s">
        <v>15</v>
      </c>
      <c r="X78" s="12" t="s">
        <v>15</v>
      </c>
      <c r="Y78" s="74" t="s">
        <v>15</v>
      </c>
      <c r="Z78" s="12"/>
      <c r="AA78" s="12"/>
      <c r="AB78" s="12"/>
      <c r="AC78" s="18"/>
    </row>
    <row r="79" spans="1:29" s="15" customFormat="1" ht="84">
      <c r="A79" s="135"/>
      <c r="B79" s="190"/>
      <c r="C79" s="135"/>
      <c r="D79" s="29">
        <v>2025</v>
      </c>
      <c r="E79" s="206"/>
      <c r="F79" s="31" t="s">
        <v>19</v>
      </c>
      <c r="G79" s="13">
        <f>G55+G46+G37</f>
        <v>2562136</v>
      </c>
      <c r="H79" s="13">
        <f t="shared" ref="H79:M79" si="65">H55+H46+H37</f>
        <v>622343</v>
      </c>
      <c r="I79" s="13">
        <f t="shared" si="65"/>
        <v>499310</v>
      </c>
      <c r="J79" s="13">
        <f t="shared" si="65"/>
        <v>0</v>
      </c>
      <c r="K79" s="13">
        <f t="shared" si="65"/>
        <v>0</v>
      </c>
      <c r="L79" s="13">
        <f t="shared" si="65"/>
        <v>1440483</v>
      </c>
      <c r="M79" s="13">
        <f t="shared" si="65"/>
        <v>0</v>
      </c>
      <c r="N79" s="13">
        <f t="shared" ref="N79:P79" si="66">N55+N46+N37</f>
        <v>0</v>
      </c>
      <c r="O79" s="13">
        <f t="shared" si="66"/>
        <v>0</v>
      </c>
      <c r="P79" s="13">
        <f t="shared" si="66"/>
        <v>0</v>
      </c>
      <c r="Q79" s="12" t="s">
        <v>15</v>
      </c>
      <c r="R79" s="12" t="s">
        <v>15</v>
      </c>
      <c r="S79" s="74" t="s">
        <v>15</v>
      </c>
      <c r="T79" s="12" t="s">
        <v>15</v>
      </c>
      <c r="U79" s="12" t="s">
        <v>15</v>
      </c>
      <c r="V79" s="12" t="s">
        <v>15</v>
      </c>
      <c r="W79" s="12" t="s">
        <v>15</v>
      </c>
      <c r="X79" s="12" t="s">
        <v>15</v>
      </c>
      <c r="Y79" s="74" t="s">
        <v>15</v>
      </c>
      <c r="Z79" s="12"/>
      <c r="AA79" s="12"/>
      <c r="AB79" s="12"/>
    </row>
    <row r="80" spans="1:29" ht="180.75" customHeight="1">
      <c r="A80" s="150" t="s">
        <v>192</v>
      </c>
      <c r="B80" s="176"/>
      <c r="C80" s="29" t="s">
        <v>15</v>
      </c>
      <c r="D80" s="29" t="s">
        <v>15</v>
      </c>
      <c r="E80" s="29" t="s">
        <v>15</v>
      </c>
      <c r="F80" s="29" t="s">
        <v>15</v>
      </c>
      <c r="G80" s="3" t="s">
        <v>15</v>
      </c>
      <c r="H80" s="3" t="s">
        <v>15</v>
      </c>
      <c r="I80" s="3" t="s">
        <v>15</v>
      </c>
      <c r="J80" s="12" t="s">
        <v>15</v>
      </c>
      <c r="K80" s="12" t="s">
        <v>15</v>
      </c>
      <c r="L80" s="12" t="s">
        <v>15</v>
      </c>
      <c r="M80" s="3" t="s">
        <v>15</v>
      </c>
      <c r="N80" s="12" t="s">
        <v>15</v>
      </c>
      <c r="O80" s="12" t="s">
        <v>15</v>
      </c>
      <c r="P80" s="12" t="s">
        <v>15</v>
      </c>
      <c r="Q80" s="3" t="s">
        <v>15</v>
      </c>
      <c r="R80" s="3" t="s">
        <v>15</v>
      </c>
      <c r="S80" s="71" t="s">
        <v>15</v>
      </c>
      <c r="T80" s="3" t="s">
        <v>15</v>
      </c>
      <c r="U80" s="3" t="s">
        <v>15</v>
      </c>
      <c r="V80" s="3" t="s">
        <v>15</v>
      </c>
      <c r="W80" s="12" t="s">
        <v>15</v>
      </c>
      <c r="X80" s="12" t="s">
        <v>15</v>
      </c>
      <c r="Y80" s="71" t="s">
        <v>15</v>
      </c>
      <c r="Z80" s="3"/>
      <c r="AA80" s="3"/>
      <c r="AB80" s="3"/>
    </row>
    <row r="81" spans="1:29" ht="73.5" customHeight="1">
      <c r="A81" s="177" t="s">
        <v>105</v>
      </c>
      <c r="B81" s="178"/>
      <c r="C81" s="29">
        <v>2014</v>
      </c>
      <c r="D81" s="104">
        <v>2025</v>
      </c>
      <c r="E81" s="29" t="s">
        <v>15</v>
      </c>
      <c r="F81" s="29" t="s">
        <v>15</v>
      </c>
      <c r="G81" s="3" t="s">
        <v>15</v>
      </c>
      <c r="H81" s="3" t="s">
        <v>15</v>
      </c>
      <c r="I81" s="3" t="s">
        <v>15</v>
      </c>
      <c r="J81" s="12" t="s">
        <v>15</v>
      </c>
      <c r="K81" s="12" t="s">
        <v>15</v>
      </c>
      <c r="L81" s="12" t="s">
        <v>15</v>
      </c>
      <c r="M81" s="3" t="s">
        <v>15</v>
      </c>
      <c r="N81" s="12" t="s">
        <v>15</v>
      </c>
      <c r="O81" s="12" t="s">
        <v>15</v>
      </c>
      <c r="P81" s="12" t="s">
        <v>15</v>
      </c>
      <c r="Q81" s="3" t="s">
        <v>15</v>
      </c>
      <c r="R81" s="3" t="s">
        <v>15</v>
      </c>
      <c r="S81" s="71" t="s">
        <v>15</v>
      </c>
      <c r="T81" s="3" t="s">
        <v>15</v>
      </c>
      <c r="U81" s="3" t="s">
        <v>15</v>
      </c>
      <c r="V81" s="3" t="s">
        <v>15</v>
      </c>
      <c r="W81" s="12" t="s">
        <v>15</v>
      </c>
      <c r="X81" s="12" t="s">
        <v>15</v>
      </c>
      <c r="Y81" s="71" t="s">
        <v>15</v>
      </c>
      <c r="Z81" s="3"/>
      <c r="AA81" s="3"/>
      <c r="AB81" s="3"/>
    </row>
    <row r="82" spans="1:29" ht="38.25" customHeight="1">
      <c r="A82" s="168"/>
      <c r="B82" s="126" t="s">
        <v>106</v>
      </c>
      <c r="C82" s="179">
        <v>2014</v>
      </c>
      <c r="D82" s="104"/>
      <c r="E82" s="182" t="s">
        <v>16</v>
      </c>
      <c r="F82" s="30" t="s">
        <v>17</v>
      </c>
      <c r="G82" s="6">
        <f>G85</f>
        <v>21061422.420000002</v>
      </c>
      <c r="H82" s="6">
        <f t="shared" ref="H82:M82" si="67">H85</f>
        <v>4039553.2399999998</v>
      </c>
      <c r="I82" s="6">
        <f t="shared" si="67"/>
        <v>3163353.2800000003</v>
      </c>
      <c r="J82" s="13">
        <f t="shared" si="67"/>
        <v>12502639.59</v>
      </c>
      <c r="K82" s="13">
        <f t="shared" si="67"/>
        <v>1355876.31</v>
      </c>
      <c r="L82" s="13">
        <f t="shared" si="67"/>
        <v>0</v>
      </c>
      <c r="M82" s="6">
        <f t="shared" si="67"/>
        <v>0</v>
      </c>
      <c r="N82" s="13">
        <f t="shared" ref="N82:P82" si="68">N85</f>
        <v>0</v>
      </c>
      <c r="O82" s="13">
        <f t="shared" si="68"/>
        <v>0</v>
      </c>
      <c r="P82" s="13">
        <f t="shared" si="68"/>
        <v>0</v>
      </c>
      <c r="Q82" s="3" t="s">
        <v>15</v>
      </c>
      <c r="R82" s="3" t="s">
        <v>15</v>
      </c>
      <c r="S82" s="71" t="s">
        <v>15</v>
      </c>
      <c r="T82" s="3" t="s">
        <v>15</v>
      </c>
      <c r="U82" s="3" t="s">
        <v>15</v>
      </c>
      <c r="V82" s="3" t="s">
        <v>15</v>
      </c>
      <c r="W82" s="12" t="s">
        <v>15</v>
      </c>
      <c r="X82" s="12" t="s">
        <v>15</v>
      </c>
      <c r="Y82" s="71" t="s">
        <v>15</v>
      </c>
      <c r="Z82" s="3"/>
      <c r="AA82" s="3"/>
      <c r="AB82" s="3"/>
      <c r="AC82" s="7"/>
    </row>
    <row r="83" spans="1:29" ht="144">
      <c r="A83" s="169"/>
      <c r="B83" s="127"/>
      <c r="C83" s="180"/>
      <c r="D83" s="106"/>
      <c r="E83" s="183"/>
      <c r="F83" s="30" t="s">
        <v>18</v>
      </c>
      <c r="G83" s="6">
        <f>G86</f>
        <v>10914492.15</v>
      </c>
      <c r="H83" s="6">
        <f t="shared" ref="H83:M83" si="69">H86</f>
        <v>1658779.4</v>
      </c>
      <c r="I83" s="6">
        <f t="shared" si="69"/>
        <v>3163353.2800000003</v>
      </c>
      <c r="J83" s="13">
        <f t="shared" si="69"/>
        <v>4736483.16</v>
      </c>
      <c r="K83" s="13">
        <f t="shared" si="69"/>
        <v>1355876.31</v>
      </c>
      <c r="L83" s="13">
        <f t="shared" si="69"/>
        <v>0</v>
      </c>
      <c r="M83" s="6">
        <f t="shared" si="69"/>
        <v>0</v>
      </c>
      <c r="N83" s="13">
        <f t="shared" ref="N83:P83" si="70">N86</f>
        <v>0</v>
      </c>
      <c r="O83" s="13">
        <f t="shared" si="70"/>
        <v>0</v>
      </c>
      <c r="P83" s="13">
        <f t="shared" si="70"/>
        <v>0</v>
      </c>
      <c r="Q83" s="1" t="s">
        <v>15</v>
      </c>
      <c r="R83" s="1" t="s">
        <v>15</v>
      </c>
      <c r="S83" s="90" t="s">
        <v>15</v>
      </c>
      <c r="T83" s="1" t="s">
        <v>15</v>
      </c>
      <c r="U83" s="1" t="s">
        <v>15</v>
      </c>
      <c r="V83" s="1" t="s">
        <v>15</v>
      </c>
      <c r="W83" s="83" t="s">
        <v>15</v>
      </c>
      <c r="X83" s="83" t="s">
        <v>15</v>
      </c>
      <c r="Y83" s="90" t="s">
        <v>15</v>
      </c>
      <c r="Z83" s="1"/>
      <c r="AA83" s="1"/>
      <c r="AB83" s="1"/>
      <c r="AC83" s="7"/>
    </row>
    <row r="84" spans="1:29" ht="84">
      <c r="A84" s="170"/>
      <c r="B84" s="128"/>
      <c r="C84" s="181"/>
      <c r="D84" s="106">
        <v>2025</v>
      </c>
      <c r="E84" s="184"/>
      <c r="F84" s="30" t="s">
        <v>19</v>
      </c>
      <c r="G84" s="6">
        <f>G87</f>
        <v>10146930.27</v>
      </c>
      <c r="H84" s="6">
        <f t="shared" ref="H84:M84" si="71">H87</f>
        <v>2380773.84</v>
      </c>
      <c r="I84" s="6">
        <f t="shared" si="71"/>
        <v>0</v>
      </c>
      <c r="J84" s="13">
        <f t="shared" si="71"/>
        <v>7766156.4299999997</v>
      </c>
      <c r="K84" s="13">
        <f t="shared" si="71"/>
        <v>0</v>
      </c>
      <c r="L84" s="13">
        <f t="shared" si="71"/>
        <v>0</v>
      </c>
      <c r="M84" s="6">
        <f t="shared" si="71"/>
        <v>0</v>
      </c>
      <c r="N84" s="13">
        <f t="shared" ref="N84:P84" si="72">N87</f>
        <v>0</v>
      </c>
      <c r="O84" s="13">
        <f t="shared" si="72"/>
        <v>0</v>
      </c>
      <c r="P84" s="13">
        <f t="shared" si="72"/>
        <v>0</v>
      </c>
      <c r="Q84" s="1" t="s">
        <v>15</v>
      </c>
      <c r="R84" s="1" t="s">
        <v>15</v>
      </c>
      <c r="S84" s="90" t="s">
        <v>15</v>
      </c>
      <c r="T84" s="1" t="s">
        <v>15</v>
      </c>
      <c r="U84" s="1" t="s">
        <v>15</v>
      </c>
      <c r="V84" s="1" t="s">
        <v>15</v>
      </c>
      <c r="W84" s="83" t="s">
        <v>15</v>
      </c>
      <c r="X84" s="83" t="s">
        <v>15</v>
      </c>
      <c r="Y84" s="90" t="s">
        <v>15</v>
      </c>
      <c r="Z84" s="1"/>
      <c r="AA84" s="1"/>
      <c r="AB84" s="1"/>
    </row>
    <row r="85" spans="1:29" ht="38.25" customHeight="1">
      <c r="A85" s="168"/>
      <c r="B85" s="126" t="s">
        <v>107</v>
      </c>
      <c r="C85" s="179">
        <v>2014</v>
      </c>
      <c r="D85" s="104"/>
      <c r="E85" s="182" t="s">
        <v>16</v>
      </c>
      <c r="F85" s="30" t="s">
        <v>17</v>
      </c>
      <c r="G85" s="6">
        <f>G88+G91+G94+G97+G106+G100+G112+G115+G103+G109</f>
        <v>21061422.420000002</v>
      </c>
      <c r="H85" s="6">
        <f>H88+H91+H94+H97+H106+H100+H112+H115</f>
        <v>4039553.2399999998</v>
      </c>
      <c r="I85" s="6">
        <f>I88+I91+I94+I97+I106+I100+I112+I115</f>
        <v>3163353.2800000003</v>
      </c>
      <c r="J85" s="13">
        <f>J88+J91+J94+J97+J106+J100+J112+J115+J103</f>
        <v>12502639.59</v>
      </c>
      <c r="K85" s="13">
        <f>K88+K91+K94+K97+K106+K100+K112+K115+K103+K109</f>
        <v>1355876.31</v>
      </c>
      <c r="L85" s="13">
        <f>L88+L91+L94+L97+L106+L100+L112+L115+L103+L109</f>
        <v>0</v>
      </c>
      <c r="M85" s="6">
        <f>M88+M91+M94+M97+M106+M100+M112+M115+M103+M109</f>
        <v>0</v>
      </c>
      <c r="N85" s="13">
        <f t="shared" ref="N85:P85" si="73">N88+N91+N94+N97+N106+N100+N112+N115+N103+N109</f>
        <v>0</v>
      </c>
      <c r="O85" s="13">
        <f t="shared" si="73"/>
        <v>0</v>
      </c>
      <c r="P85" s="13">
        <f t="shared" si="73"/>
        <v>0</v>
      </c>
      <c r="Q85" s="3" t="s">
        <v>15</v>
      </c>
      <c r="R85" s="3" t="s">
        <v>15</v>
      </c>
      <c r="S85" s="71" t="s">
        <v>15</v>
      </c>
      <c r="T85" s="3" t="s">
        <v>15</v>
      </c>
      <c r="U85" s="3" t="s">
        <v>15</v>
      </c>
      <c r="V85" s="3" t="s">
        <v>15</v>
      </c>
      <c r="W85" s="12" t="s">
        <v>15</v>
      </c>
      <c r="X85" s="12" t="s">
        <v>15</v>
      </c>
      <c r="Y85" s="71" t="s">
        <v>15</v>
      </c>
      <c r="Z85" s="3"/>
      <c r="AA85" s="3"/>
      <c r="AB85" s="3"/>
      <c r="AC85" s="7"/>
    </row>
    <row r="86" spans="1:29" ht="144">
      <c r="A86" s="169"/>
      <c r="B86" s="127"/>
      <c r="C86" s="180"/>
      <c r="D86" s="106"/>
      <c r="E86" s="183"/>
      <c r="F86" s="30" t="s">
        <v>18</v>
      </c>
      <c r="G86" s="6">
        <f>G89+G92+G95+G98+G101+G107+G113+G116+G104+G110</f>
        <v>10914492.15</v>
      </c>
      <c r="H86" s="6">
        <f>H89+H92+H95+H98+H101+H107+H113+H116+H104+H110</f>
        <v>1658779.4</v>
      </c>
      <c r="I86" s="6">
        <f>I89+I92+I95+I98+I101+I107+I113+I116+I104+I110</f>
        <v>3163353.2800000003</v>
      </c>
      <c r="J86" s="6">
        <f>J89+J92+J95+J98+J101+J107+J113+J116+J104+J110</f>
        <v>4736483.16</v>
      </c>
      <c r="K86" s="13">
        <f>K89+K92+K95+K98+K101+K107+K113+K116+K104+K110</f>
        <v>1355876.31</v>
      </c>
      <c r="L86" s="13">
        <f>L89+L92+L95+L98+L101+L107+L113+L116+L110</f>
        <v>0</v>
      </c>
      <c r="M86" s="6">
        <f>M89+M92+M95+M98+M101+M107+M113+M116+M110</f>
        <v>0</v>
      </c>
      <c r="N86" s="13">
        <f t="shared" ref="N86:P86" si="74">N89+N92+N95+N98+N101+N107+N113+N116+N110</f>
        <v>0</v>
      </c>
      <c r="O86" s="13">
        <f t="shared" si="74"/>
        <v>0</v>
      </c>
      <c r="P86" s="13">
        <f t="shared" si="74"/>
        <v>0</v>
      </c>
      <c r="Q86" s="3" t="s">
        <v>15</v>
      </c>
      <c r="R86" s="3" t="s">
        <v>15</v>
      </c>
      <c r="S86" s="71" t="s">
        <v>15</v>
      </c>
      <c r="T86" s="3" t="s">
        <v>15</v>
      </c>
      <c r="U86" s="3" t="s">
        <v>15</v>
      </c>
      <c r="V86" s="3" t="s">
        <v>15</v>
      </c>
      <c r="W86" s="12" t="s">
        <v>15</v>
      </c>
      <c r="X86" s="12" t="s">
        <v>15</v>
      </c>
      <c r="Y86" s="71" t="s">
        <v>15</v>
      </c>
      <c r="Z86" s="3"/>
      <c r="AA86" s="3"/>
      <c r="AB86" s="3"/>
    </row>
    <row r="87" spans="1:29" ht="84">
      <c r="A87" s="170"/>
      <c r="B87" s="128"/>
      <c r="C87" s="181"/>
      <c r="D87" s="106">
        <v>2025</v>
      </c>
      <c r="E87" s="184"/>
      <c r="F87" s="30" t="s">
        <v>19</v>
      </c>
      <c r="G87" s="6">
        <f>G90+G93+G96+G99+G102+G108+G114+G117+G105</f>
        <v>10146930.27</v>
      </c>
      <c r="H87" s="6">
        <f>H90+H93+H96+H99+H102+H108+H114+H117</f>
        <v>2380773.84</v>
      </c>
      <c r="I87" s="6">
        <f>I90+I93+I96+I99+I102+I108+I114+I117</f>
        <v>0</v>
      </c>
      <c r="J87" s="13">
        <f>J90+J93+J96+J99+J102+J108+J114+J117</f>
        <v>7766156.4299999997</v>
      </c>
      <c r="K87" s="13">
        <f>K90+K93+K96+K99+K102+K108+K114+K117+K105</f>
        <v>0</v>
      </c>
      <c r="L87" s="13">
        <f>L90+L93+L96+L99+L102+L108+L114+L117</f>
        <v>0</v>
      </c>
      <c r="M87" s="6">
        <f>M90+M93+M96+M99+M102+M108+M114+M117</f>
        <v>0</v>
      </c>
      <c r="N87" s="13">
        <f t="shared" ref="N87:P87" si="75">N90+N93+N96+N99+N102+N108+N114+N117</f>
        <v>0</v>
      </c>
      <c r="O87" s="13">
        <f t="shared" si="75"/>
        <v>0</v>
      </c>
      <c r="P87" s="13">
        <f t="shared" si="75"/>
        <v>0</v>
      </c>
      <c r="Q87" s="3" t="s">
        <v>15</v>
      </c>
      <c r="R87" s="3" t="s">
        <v>15</v>
      </c>
      <c r="S87" s="71" t="s">
        <v>15</v>
      </c>
      <c r="T87" s="3" t="s">
        <v>15</v>
      </c>
      <c r="U87" s="3" t="s">
        <v>15</v>
      </c>
      <c r="V87" s="3" t="s">
        <v>15</v>
      </c>
      <c r="W87" s="12" t="s">
        <v>15</v>
      </c>
      <c r="X87" s="12" t="s">
        <v>15</v>
      </c>
      <c r="Y87" s="71" t="s">
        <v>15</v>
      </c>
      <c r="Z87" s="3"/>
      <c r="AA87" s="3"/>
      <c r="AB87" s="3"/>
    </row>
    <row r="88" spans="1:29" ht="38.25" customHeight="1">
      <c r="A88" s="168"/>
      <c r="B88" s="165" t="s">
        <v>31</v>
      </c>
      <c r="C88" s="179">
        <v>2014</v>
      </c>
      <c r="D88" s="104"/>
      <c r="E88" s="182" t="s">
        <v>16</v>
      </c>
      <c r="F88" s="30" t="s">
        <v>17</v>
      </c>
      <c r="G88" s="6">
        <f t="shared" ref="G88:G110" si="76">H88+I88+J88+K88+L88+M88</f>
        <v>5392697.3499999996</v>
      </c>
      <c r="H88" s="6">
        <f>H89+H90</f>
        <v>1218329.3999999999</v>
      </c>
      <c r="I88" s="6">
        <f t="shared" ref="I88:M88" si="77">I89+I90</f>
        <v>1123771.28</v>
      </c>
      <c r="J88" s="13">
        <f t="shared" si="77"/>
        <v>3050596.67</v>
      </c>
      <c r="K88" s="13">
        <f t="shared" si="77"/>
        <v>0</v>
      </c>
      <c r="L88" s="13">
        <f t="shared" si="77"/>
        <v>0</v>
      </c>
      <c r="M88" s="6">
        <f t="shared" si="77"/>
        <v>0</v>
      </c>
      <c r="N88" s="13">
        <f t="shared" ref="N88:P88" si="78">N89+N90</f>
        <v>0</v>
      </c>
      <c r="O88" s="13">
        <f t="shared" si="78"/>
        <v>0</v>
      </c>
      <c r="P88" s="13">
        <f t="shared" si="78"/>
        <v>0</v>
      </c>
      <c r="Q88" s="70" t="s">
        <v>133</v>
      </c>
      <c r="R88" s="71" t="s">
        <v>134</v>
      </c>
      <c r="S88" s="71"/>
      <c r="T88" s="71">
        <v>741</v>
      </c>
      <c r="U88" s="71">
        <v>600</v>
      </c>
      <c r="V88" s="71"/>
      <c r="W88" s="74"/>
      <c r="X88" s="74"/>
      <c r="Y88" s="71"/>
      <c r="Z88" s="71"/>
      <c r="AA88" s="71"/>
      <c r="AB88" s="71"/>
      <c r="AC88" s="7"/>
    </row>
    <row r="89" spans="1:29" ht="144">
      <c r="A89" s="169"/>
      <c r="B89" s="166"/>
      <c r="C89" s="180"/>
      <c r="D89" s="106"/>
      <c r="E89" s="183"/>
      <c r="F89" s="30" t="s">
        <v>18</v>
      </c>
      <c r="G89" s="6">
        <f t="shared" si="76"/>
        <v>5392697.3499999996</v>
      </c>
      <c r="H89" s="6">
        <v>1218329.3999999999</v>
      </c>
      <c r="I89" s="6">
        <v>1123771.28</v>
      </c>
      <c r="J89" s="13">
        <v>3050596.67</v>
      </c>
      <c r="K89" s="13">
        <v>0</v>
      </c>
      <c r="L89" s="13"/>
      <c r="M89" s="6"/>
      <c r="N89" s="13"/>
      <c r="O89" s="13"/>
      <c r="P89" s="13"/>
      <c r="Q89" s="3"/>
      <c r="R89" s="3"/>
      <c r="S89" s="71"/>
      <c r="T89" s="3"/>
      <c r="U89" s="3"/>
      <c r="V89" s="3"/>
      <c r="W89" s="12"/>
      <c r="X89" s="12"/>
      <c r="Y89" s="71"/>
      <c r="Z89" s="3"/>
      <c r="AA89" s="3"/>
      <c r="AB89" s="3"/>
    </row>
    <row r="90" spans="1:29" ht="84">
      <c r="A90" s="170"/>
      <c r="B90" s="167"/>
      <c r="C90" s="181"/>
      <c r="D90" s="105">
        <v>2025</v>
      </c>
      <c r="E90" s="184"/>
      <c r="F90" s="30" t="s">
        <v>19</v>
      </c>
      <c r="G90" s="6">
        <f t="shared" si="76"/>
        <v>0</v>
      </c>
      <c r="H90" s="6"/>
      <c r="I90" s="6"/>
      <c r="J90" s="13"/>
      <c r="K90" s="13"/>
      <c r="L90" s="13"/>
      <c r="M90" s="6"/>
      <c r="N90" s="13"/>
      <c r="O90" s="13"/>
      <c r="P90" s="13"/>
      <c r="Q90" s="3"/>
      <c r="R90" s="3"/>
      <c r="S90" s="71"/>
      <c r="T90" s="3"/>
      <c r="U90" s="3"/>
      <c r="V90" s="3"/>
      <c r="W90" s="12"/>
      <c r="X90" s="12"/>
      <c r="Y90" s="71"/>
      <c r="Z90" s="3"/>
      <c r="AA90" s="3"/>
      <c r="AB90" s="3"/>
    </row>
    <row r="91" spans="1:29" ht="93" customHeight="1">
      <c r="A91" s="168"/>
      <c r="B91" s="165" t="s">
        <v>32</v>
      </c>
      <c r="C91" s="168">
        <v>2014</v>
      </c>
      <c r="D91" s="105">
        <v>2025</v>
      </c>
      <c r="E91" s="171" t="s">
        <v>16</v>
      </c>
      <c r="F91" s="30" t="s">
        <v>17</v>
      </c>
      <c r="G91" s="6">
        <f t="shared" si="76"/>
        <v>4598977.01</v>
      </c>
      <c r="H91" s="6">
        <f>H92+H93</f>
        <v>0</v>
      </c>
      <c r="I91" s="6">
        <f t="shared" ref="I91:M91" si="79">I92+I93</f>
        <v>1928282</v>
      </c>
      <c r="J91" s="13">
        <f t="shared" si="79"/>
        <v>1333888.7</v>
      </c>
      <c r="K91" s="13">
        <f t="shared" si="79"/>
        <v>1336806.31</v>
      </c>
      <c r="L91" s="13">
        <f t="shared" si="79"/>
        <v>0</v>
      </c>
      <c r="M91" s="6">
        <f t="shared" si="79"/>
        <v>0</v>
      </c>
      <c r="N91" s="13">
        <f t="shared" ref="N91:P91" si="80">N92+N93</f>
        <v>0</v>
      </c>
      <c r="O91" s="13">
        <f t="shared" si="80"/>
        <v>0</v>
      </c>
      <c r="P91" s="13">
        <f t="shared" si="80"/>
        <v>0</v>
      </c>
      <c r="Q91" s="70" t="s">
        <v>135</v>
      </c>
      <c r="R91" s="3" t="s">
        <v>127</v>
      </c>
      <c r="S91" s="71"/>
      <c r="T91" s="3">
        <v>50</v>
      </c>
      <c r="U91" s="3">
        <v>50</v>
      </c>
      <c r="V91" s="3">
        <v>55</v>
      </c>
      <c r="W91" s="12">
        <v>60</v>
      </c>
      <c r="X91" s="12"/>
      <c r="Y91" s="71"/>
      <c r="Z91" s="3"/>
      <c r="AA91" s="3"/>
      <c r="AB91" s="3"/>
      <c r="AC91" s="7"/>
    </row>
    <row r="92" spans="1:29" ht="144">
      <c r="A92" s="169"/>
      <c r="B92" s="166"/>
      <c r="C92" s="169"/>
      <c r="D92" s="29">
        <v>2025</v>
      </c>
      <c r="E92" s="172"/>
      <c r="F92" s="30" t="s">
        <v>18</v>
      </c>
      <c r="G92" s="6">
        <f t="shared" si="76"/>
        <v>4598977.01</v>
      </c>
      <c r="H92" s="6"/>
      <c r="I92" s="6">
        <v>1928282</v>
      </c>
      <c r="J92" s="13">
        <v>1333888.7</v>
      </c>
      <c r="K92" s="13">
        <v>1336806.31</v>
      </c>
      <c r="L92" s="13"/>
      <c r="M92" s="6"/>
      <c r="N92" s="13"/>
      <c r="O92" s="13"/>
      <c r="P92" s="13"/>
      <c r="Q92" s="3"/>
      <c r="R92" s="3"/>
      <c r="S92" s="71"/>
      <c r="T92" s="3"/>
      <c r="U92" s="3"/>
      <c r="V92" s="3"/>
      <c r="W92" s="12"/>
      <c r="X92" s="12"/>
      <c r="Y92" s="71"/>
      <c r="Z92" s="3"/>
      <c r="AA92" s="3"/>
      <c r="AB92" s="3"/>
    </row>
    <row r="93" spans="1:29" ht="84">
      <c r="A93" s="170"/>
      <c r="B93" s="167"/>
      <c r="C93" s="170"/>
      <c r="D93" s="29">
        <v>2025</v>
      </c>
      <c r="E93" s="173"/>
      <c r="F93" s="30" t="s">
        <v>19</v>
      </c>
      <c r="G93" s="6">
        <f t="shared" si="76"/>
        <v>0</v>
      </c>
      <c r="H93" s="6"/>
      <c r="I93" s="6"/>
      <c r="J93" s="13"/>
      <c r="K93" s="13"/>
      <c r="L93" s="13"/>
      <c r="M93" s="6"/>
      <c r="N93" s="13"/>
      <c r="O93" s="13"/>
      <c r="P93" s="13"/>
      <c r="Q93" s="3"/>
      <c r="R93" s="3"/>
      <c r="S93" s="71"/>
      <c r="T93" s="3"/>
      <c r="U93" s="3"/>
      <c r="V93" s="3"/>
      <c r="W93" s="12"/>
      <c r="X93" s="12"/>
      <c r="Y93" s="71"/>
      <c r="Z93" s="3"/>
      <c r="AA93" s="3"/>
      <c r="AB93" s="3"/>
    </row>
    <row r="94" spans="1:29" ht="51" customHeight="1">
      <c r="A94" s="168"/>
      <c r="B94" s="165" t="s">
        <v>33</v>
      </c>
      <c r="C94" s="168">
        <v>2014</v>
      </c>
      <c r="D94" s="29">
        <v>2025</v>
      </c>
      <c r="E94" s="171" t="s">
        <v>16</v>
      </c>
      <c r="F94" s="30" t="s">
        <v>17</v>
      </c>
      <c r="G94" s="6">
        <f t="shared" si="76"/>
        <v>231044.82</v>
      </c>
      <c r="H94" s="6">
        <f>H95+H96</f>
        <v>25000</v>
      </c>
      <c r="I94" s="6">
        <f t="shared" ref="I94:M94" si="81">I95+I96</f>
        <v>111300</v>
      </c>
      <c r="J94" s="13">
        <f t="shared" si="81"/>
        <v>75674.820000000007</v>
      </c>
      <c r="K94" s="13">
        <f t="shared" si="81"/>
        <v>19070</v>
      </c>
      <c r="L94" s="13">
        <f t="shared" si="81"/>
        <v>0</v>
      </c>
      <c r="M94" s="6">
        <f t="shared" si="81"/>
        <v>0</v>
      </c>
      <c r="N94" s="13">
        <f t="shared" ref="N94:P94" si="82">N95+N96</f>
        <v>0</v>
      </c>
      <c r="O94" s="13">
        <f t="shared" si="82"/>
        <v>0</v>
      </c>
      <c r="P94" s="13">
        <f t="shared" si="82"/>
        <v>0</v>
      </c>
      <c r="Q94" s="70" t="s">
        <v>136</v>
      </c>
      <c r="R94" s="3" t="s">
        <v>127</v>
      </c>
      <c r="S94" s="71"/>
      <c r="T94" s="3">
        <v>90</v>
      </c>
      <c r="U94" s="3">
        <v>95</v>
      </c>
      <c r="V94" s="3">
        <v>100</v>
      </c>
      <c r="W94" s="12">
        <v>100</v>
      </c>
      <c r="X94" s="12"/>
      <c r="Y94" s="71"/>
      <c r="Z94" s="3"/>
      <c r="AA94" s="3"/>
      <c r="AB94" s="3"/>
      <c r="AC94" s="7"/>
    </row>
    <row r="95" spans="1:29" ht="144">
      <c r="A95" s="169"/>
      <c r="B95" s="166"/>
      <c r="C95" s="169"/>
      <c r="D95" s="29">
        <v>2025</v>
      </c>
      <c r="E95" s="172"/>
      <c r="F95" s="30" t="s">
        <v>18</v>
      </c>
      <c r="G95" s="6">
        <f t="shared" si="76"/>
        <v>231044.82</v>
      </c>
      <c r="H95" s="6">
        <v>25000</v>
      </c>
      <c r="I95" s="6">
        <v>111300</v>
      </c>
      <c r="J95" s="13">
        <v>75674.820000000007</v>
      </c>
      <c r="K95" s="13">
        <v>19070</v>
      </c>
      <c r="L95" s="13"/>
      <c r="M95" s="6"/>
      <c r="N95" s="13"/>
      <c r="O95" s="13"/>
      <c r="P95" s="13"/>
      <c r="Q95" s="3" t="s">
        <v>15</v>
      </c>
      <c r="R95" s="3" t="s">
        <v>15</v>
      </c>
      <c r="S95" s="71" t="s">
        <v>15</v>
      </c>
      <c r="T95" s="3" t="s">
        <v>15</v>
      </c>
      <c r="U95" s="3" t="s">
        <v>15</v>
      </c>
      <c r="V95" s="3" t="s">
        <v>15</v>
      </c>
      <c r="W95" s="12" t="s">
        <v>15</v>
      </c>
      <c r="X95" s="12" t="s">
        <v>15</v>
      </c>
      <c r="Y95" s="71" t="s">
        <v>15</v>
      </c>
      <c r="Z95" s="3"/>
      <c r="AA95" s="3"/>
      <c r="AB95" s="3"/>
    </row>
    <row r="96" spans="1:29" ht="84">
      <c r="A96" s="170"/>
      <c r="B96" s="167"/>
      <c r="C96" s="170"/>
      <c r="D96" s="104">
        <v>2025</v>
      </c>
      <c r="E96" s="173"/>
      <c r="F96" s="30" t="s">
        <v>19</v>
      </c>
      <c r="G96" s="6">
        <f t="shared" si="76"/>
        <v>0</v>
      </c>
      <c r="H96" s="6"/>
      <c r="I96" s="6"/>
      <c r="J96" s="13"/>
      <c r="K96" s="13"/>
      <c r="L96" s="13"/>
      <c r="M96" s="6"/>
      <c r="N96" s="13"/>
      <c r="O96" s="13"/>
      <c r="P96" s="13"/>
      <c r="Q96" s="3" t="s">
        <v>15</v>
      </c>
      <c r="R96" s="3" t="s">
        <v>15</v>
      </c>
      <c r="S96" s="71" t="s">
        <v>15</v>
      </c>
      <c r="T96" s="3" t="s">
        <v>15</v>
      </c>
      <c r="U96" s="3" t="s">
        <v>15</v>
      </c>
      <c r="V96" s="3" t="s">
        <v>15</v>
      </c>
      <c r="W96" s="12" t="s">
        <v>15</v>
      </c>
      <c r="X96" s="12" t="s">
        <v>15</v>
      </c>
      <c r="Y96" s="71" t="s">
        <v>15</v>
      </c>
      <c r="Z96" s="3"/>
      <c r="AA96" s="3"/>
      <c r="AB96" s="3"/>
    </row>
    <row r="97" spans="1:28" ht="38.25" customHeight="1">
      <c r="A97" s="168"/>
      <c r="B97" s="165" t="s">
        <v>34</v>
      </c>
      <c r="C97" s="179">
        <v>2014</v>
      </c>
      <c r="D97" s="104"/>
      <c r="E97" s="182" t="s">
        <v>16</v>
      </c>
      <c r="F97" s="30" t="s">
        <v>17</v>
      </c>
      <c r="G97" s="6">
        <f t="shared" si="76"/>
        <v>0</v>
      </c>
      <c r="H97" s="6">
        <f>H98+H99</f>
        <v>0</v>
      </c>
      <c r="I97" s="6">
        <f t="shared" ref="I97:M97" si="83">I98+I99</f>
        <v>0</v>
      </c>
      <c r="J97" s="13">
        <f t="shared" si="83"/>
        <v>0</v>
      </c>
      <c r="K97" s="13">
        <f t="shared" si="83"/>
        <v>0</v>
      </c>
      <c r="L97" s="13">
        <f t="shared" si="83"/>
        <v>0</v>
      </c>
      <c r="M97" s="6">
        <f t="shared" si="83"/>
        <v>0</v>
      </c>
      <c r="N97" s="13">
        <f t="shared" ref="N97:P97" si="84">N98+N99</f>
        <v>0</v>
      </c>
      <c r="O97" s="13">
        <f t="shared" si="84"/>
        <v>0</v>
      </c>
      <c r="P97" s="13">
        <f t="shared" si="84"/>
        <v>0</v>
      </c>
      <c r="Q97" s="3"/>
      <c r="R97" s="3"/>
      <c r="S97" s="71"/>
      <c r="T97" s="3"/>
      <c r="U97" s="3"/>
      <c r="V97" s="3"/>
      <c r="W97" s="12"/>
      <c r="X97" s="12"/>
      <c r="Y97" s="71"/>
      <c r="Z97" s="3"/>
      <c r="AA97" s="3"/>
      <c r="AB97" s="3"/>
    </row>
    <row r="98" spans="1:28" ht="144">
      <c r="A98" s="169"/>
      <c r="B98" s="166"/>
      <c r="C98" s="180"/>
      <c r="D98" s="106"/>
      <c r="E98" s="183"/>
      <c r="F98" s="30" t="s">
        <v>18</v>
      </c>
      <c r="G98" s="6">
        <f t="shared" si="76"/>
        <v>0</v>
      </c>
      <c r="H98" s="6"/>
      <c r="I98" s="6"/>
      <c r="J98" s="13"/>
      <c r="K98" s="13"/>
      <c r="L98" s="13"/>
      <c r="M98" s="6"/>
      <c r="N98" s="13"/>
      <c r="O98" s="13"/>
      <c r="P98" s="13"/>
      <c r="Q98" s="3"/>
      <c r="R98" s="3"/>
      <c r="S98" s="71"/>
      <c r="T98" s="3"/>
      <c r="U98" s="3"/>
      <c r="V98" s="3"/>
      <c r="W98" s="12"/>
      <c r="X98" s="12"/>
      <c r="Y98" s="71"/>
      <c r="Z98" s="3"/>
      <c r="AA98" s="3"/>
      <c r="AB98" s="3"/>
    </row>
    <row r="99" spans="1:28" ht="84">
      <c r="A99" s="170"/>
      <c r="B99" s="167"/>
      <c r="C99" s="181"/>
      <c r="D99" s="105">
        <v>2025</v>
      </c>
      <c r="E99" s="184"/>
      <c r="F99" s="30" t="s">
        <v>19</v>
      </c>
      <c r="G99" s="6">
        <f t="shared" si="76"/>
        <v>0</v>
      </c>
      <c r="H99" s="6"/>
      <c r="I99" s="6"/>
      <c r="J99" s="13"/>
      <c r="K99" s="13"/>
      <c r="L99" s="13"/>
      <c r="M99" s="6"/>
      <c r="N99" s="13"/>
      <c r="O99" s="13"/>
      <c r="P99" s="13"/>
      <c r="Q99" s="3"/>
      <c r="R99" s="3"/>
      <c r="S99" s="71"/>
      <c r="T99" s="3"/>
      <c r="U99" s="3"/>
      <c r="V99" s="3"/>
      <c r="W99" s="12"/>
      <c r="X99" s="12"/>
      <c r="Y99" s="71"/>
      <c r="Z99" s="3"/>
      <c r="AA99" s="3"/>
      <c r="AB99" s="3"/>
    </row>
    <row r="100" spans="1:28" ht="38.25" customHeight="1">
      <c r="A100" s="168"/>
      <c r="B100" s="165" t="s">
        <v>35</v>
      </c>
      <c r="C100" s="179">
        <v>2014</v>
      </c>
      <c r="D100" s="106"/>
      <c r="E100" s="182" t="s">
        <v>16</v>
      </c>
      <c r="F100" s="30" t="s">
        <v>17</v>
      </c>
      <c r="G100" s="6">
        <f t="shared" si="76"/>
        <v>415450</v>
      </c>
      <c r="H100" s="6">
        <f>H101+H102</f>
        <v>415450</v>
      </c>
      <c r="I100" s="6">
        <f t="shared" ref="I100:M100" si="85">I101+I102</f>
        <v>0</v>
      </c>
      <c r="J100" s="13">
        <f t="shared" si="85"/>
        <v>0</v>
      </c>
      <c r="K100" s="13">
        <f t="shared" si="85"/>
        <v>0</v>
      </c>
      <c r="L100" s="13">
        <f t="shared" si="85"/>
        <v>0</v>
      </c>
      <c r="M100" s="6">
        <f t="shared" si="85"/>
        <v>0</v>
      </c>
      <c r="N100" s="13">
        <f t="shared" ref="N100:P100" si="86">N101+N102</f>
        <v>0</v>
      </c>
      <c r="O100" s="13">
        <f t="shared" si="86"/>
        <v>0</v>
      </c>
      <c r="P100" s="13">
        <f t="shared" si="86"/>
        <v>0</v>
      </c>
      <c r="Q100" s="3" t="s">
        <v>15</v>
      </c>
      <c r="R100" s="3" t="s">
        <v>15</v>
      </c>
      <c r="S100" s="71" t="s">
        <v>15</v>
      </c>
      <c r="T100" s="3" t="s">
        <v>15</v>
      </c>
      <c r="U100" s="3" t="s">
        <v>15</v>
      </c>
      <c r="V100" s="3" t="s">
        <v>15</v>
      </c>
      <c r="W100" s="12" t="s">
        <v>15</v>
      </c>
      <c r="X100" s="12" t="s">
        <v>15</v>
      </c>
      <c r="Y100" s="71" t="s">
        <v>15</v>
      </c>
      <c r="Z100" s="3"/>
      <c r="AA100" s="3"/>
      <c r="AB100" s="3"/>
    </row>
    <row r="101" spans="1:28" ht="144">
      <c r="A101" s="169"/>
      <c r="B101" s="166"/>
      <c r="C101" s="180"/>
      <c r="D101" s="106"/>
      <c r="E101" s="183"/>
      <c r="F101" s="30" t="s">
        <v>18</v>
      </c>
      <c r="G101" s="6">
        <f t="shared" si="76"/>
        <v>415450</v>
      </c>
      <c r="H101" s="6">
        <v>415450</v>
      </c>
      <c r="I101" s="6"/>
      <c r="J101" s="13"/>
      <c r="K101" s="13"/>
      <c r="L101" s="13"/>
      <c r="M101" s="6"/>
      <c r="N101" s="13"/>
      <c r="O101" s="13"/>
      <c r="P101" s="13"/>
      <c r="Q101" s="3" t="s">
        <v>15</v>
      </c>
      <c r="R101" s="3" t="s">
        <v>15</v>
      </c>
      <c r="S101" s="71" t="s">
        <v>15</v>
      </c>
      <c r="T101" s="3" t="s">
        <v>15</v>
      </c>
      <c r="U101" s="3" t="s">
        <v>15</v>
      </c>
      <c r="V101" s="3" t="s">
        <v>15</v>
      </c>
      <c r="W101" s="12" t="s">
        <v>15</v>
      </c>
      <c r="X101" s="12" t="s">
        <v>15</v>
      </c>
      <c r="Y101" s="71" t="s">
        <v>15</v>
      </c>
      <c r="Z101" s="3"/>
      <c r="AA101" s="3"/>
      <c r="AB101" s="3"/>
    </row>
    <row r="102" spans="1:28" ht="63" customHeight="1">
      <c r="A102" s="170"/>
      <c r="B102" s="167"/>
      <c r="C102" s="181"/>
      <c r="D102" s="105">
        <v>2025</v>
      </c>
      <c r="E102" s="184"/>
      <c r="F102" s="30" t="s">
        <v>19</v>
      </c>
      <c r="G102" s="6">
        <f t="shared" si="76"/>
        <v>0</v>
      </c>
      <c r="H102" s="6"/>
      <c r="I102" s="6"/>
      <c r="J102" s="13"/>
      <c r="K102" s="13"/>
      <c r="L102" s="13"/>
      <c r="M102" s="6"/>
      <c r="N102" s="13"/>
      <c r="O102" s="13"/>
      <c r="P102" s="13"/>
      <c r="Q102" s="3" t="s">
        <v>15</v>
      </c>
      <c r="R102" s="3" t="s">
        <v>15</v>
      </c>
      <c r="S102" s="71" t="s">
        <v>15</v>
      </c>
      <c r="T102" s="3" t="s">
        <v>15</v>
      </c>
      <c r="U102" s="3" t="s">
        <v>15</v>
      </c>
      <c r="V102" s="3" t="s">
        <v>15</v>
      </c>
      <c r="W102" s="12" t="s">
        <v>15</v>
      </c>
      <c r="X102" s="12" t="s">
        <v>15</v>
      </c>
      <c r="Y102" s="71" t="s">
        <v>15</v>
      </c>
      <c r="Z102" s="3"/>
      <c r="AA102" s="3"/>
      <c r="AB102" s="3"/>
    </row>
    <row r="103" spans="1:28" ht="165.75" hidden="1" customHeight="1">
      <c r="A103" s="32"/>
      <c r="B103" s="33" t="s">
        <v>70</v>
      </c>
      <c r="C103" s="32"/>
      <c r="D103" s="105">
        <v>2025</v>
      </c>
      <c r="E103" s="34" t="s">
        <v>16</v>
      </c>
      <c r="F103" s="30" t="s">
        <v>17</v>
      </c>
      <c r="G103" s="6">
        <f t="shared" si="76"/>
        <v>0</v>
      </c>
      <c r="H103" s="6"/>
      <c r="I103" s="6"/>
      <c r="J103" s="13"/>
      <c r="K103" s="79">
        <f>K104+K105</f>
        <v>0</v>
      </c>
      <c r="L103" s="13"/>
      <c r="M103" s="6"/>
      <c r="N103" s="13"/>
      <c r="O103" s="13"/>
      <c r="P103" s="13"/>
      <c r="Q103" s="3"/>
      <c r="R103" s="3"/>
      <c r="S103" s="71"/>
      <c r="T103" s="3"/>
      <c r="U103" s="3"/>
      <c r="V103" s="3"/>
      <c r="W103" s="12"/>
      <c r="X103" s="12"/>
      <c r="Y103" s="71"/>
      <c r="Z103" s="3"/>
      <c r="AA103" s="3"/>
      <c r="AB103" s="3"/>
    </row>
    <row r="104" spans="1:28" ht="114.75" hidden="1" customHeight="1">
      <c r="A104" s="32"/>
      <c r="B104" s="35"/>
      <c r="C104" s="32"/>
      <c r="D104" s="29">
        <v>2025</v>
      </c>
      <c r="E104" s="34"/>
      <c r="F104" s="30" t="s">
        <v>18</v>
      </c>
      <c r="G104" s="6">
        <f t="shared" si="76"/>
        <v>0</v>
      </c>
      <c r="H104" s="6"/>
      <c r="I104" s="6"/>
      <c r="J104" s="13"/>
      <c r="K104" s="80"/>
      <c r="L104" s="23"/>
      <c r="M104" s="6"/>
      <c r="N104" s="23"/>
      <c r="O104" s="23"/>
      <c r="P104" s="23"/>
      <c r="Q104" s="3"/>
      <c r="R104" s="3"/>
      <c r="S104" s="71"/>
      <c r="T104" s="3"/>
      <c r="U104" s="3"/>
      <c r="V104" s="3"/>
      <c r="W104" s="12"/>
      <c r="X104" s="12"/>
      <c r="Y104" s="71"/>
      <c r="Z104" s="3"/>
      <c r="AA104" s="3"/>
      <c r="AB104" s="3"/>
    </row>
    <row r="105" spans="1:28" ht="63.75" hidden="1" customHeight="1">
      <c r="A105" s="32"/>
      <c r="B105" s="35"/>
      <c r="C105" s="32">
        <v>2014</v>
      </c>
      <c r="D105" s="104">
        <v>2025</v>
      </c>
      <c r="E105" s="34"/>
      <c r="F105" s="36" t="s">
        <v>19</v>
      </c>
      <c r="G105" s="17">
        <f t="shared" si="76"/>
        <v>0</v>
      </c>
      <c r="H105" s="19"/>
      <c r="I105" s="19"/>
      <c r="J105" s="20"/>
      <c r="K105" s="80">
        <v>0</v>
      </c>
      <c r="L105" s="23"/>
      <c r="M105" s="6"/>
      <c r="N105" s="23"/>
      <c r="O105" s="23"/>
      <c r="P105" s="23"/>
      <c r="Q105" s="3"/>
      <c r="R105" s="3"/>
      <c r="S105" s="71"/>
      <c r="T105" s="3"/>
      <c r="U105" s="3"/>
      <c r="V105" s="3"/>
      <c r="W105" s="12"/>
      <c r="X105" s="12"/>
      <c r="Y105" s="71"/>
      <c r="Z105" s="3"/>
      <c r="AA105" s="3"/>
      <c r="AB105" s="3"/>
    </row>
    <row r="106" spans="1:28" ht="38.25" customHeight="1">
      <c r="A106" s="168"/>
      <c r="B106" s="165" t="s">
        <v>36</v>
      </c>
      <c r="C106" s="179">
        <v>2014</v>
      </c>
      <c r="D106" s="104"/>
      <c r="E106" s="182" t="s">
        <v>16</v>
      </c>
      <c r="F106" s="30" t="s">
        <v>17</v>
      </c>
      <c r="G106" s="6">
        <f t="shared" si="76"/>
        <v>2380773.84</v>
      </c>
      <c r="H106" s="6">
        <f>H107+H108</f>
        <v>2380773.84</v>
      </c>
      <c r="I106" s="6">
        <f t="shared" ref="I106:M106" si="87">I107+I108</f>
        <v>0</v>
      </c>
      <c r="J106" s="13">
        <f t="shared" si="87"/>
        <v>0</v>
      </c>
      <c r="K106" s="81">
        <f t="shared" si="87"/>
        <v>0</v>
      </c>
      <c r="L106" s="13">
        <f t="shared" si="87"/>
        <v>0</v>
      </c>
      <c r="M106" s="6">
        <f t="shared" si="87"/>
        <v>0</v>
      </c>
      <c r="N106" s="13">
        <f t="shared" ref="N106:P106" si="88">N107+N108</f>
        <v>0</v>
      </c>
      <c r="O106" s="13">
        <f t="shared" si="88"/>
        <v>0</v>
      </c>
      <c r="P106" s="13">
        <f t="shared" si="88"/>
        <v>0</v>
      </c>
      <c r="Q106" s="70" t="s">
        <v>133</v>
      </c>
      <c r="R106" s="71" t="s">
        <v>134</v>
      </c>
      <c r="S106" s="71"/>
      <c r="T106" s="71">
        <v>876.7</v>
      </c>
      <c r="U106" s="71"/>
      <c r="V106" s="71"/>
      <c r="W106" s="74"/>
      <c r="X106" s="74"/>
      <c r="Y106" s="71"/>
      <c r="Z106" s="71"/>
      <c r="AA106" s="71"/>
      <c r="AB106" s="71"/>
    </row>
    <row r="107" spans="1:28" ht="144">
      <c r="A107" s="169"/>
      <c r="B107" s="166"/>
      <c r="C107" s="180"/>
      <c r="D107" s="106"/>
      <c r="E107" s="183"/>
      <c r="F107" s="30" t="s">
        <v>18</v>
      </c>
      <c r="G107" s="6">
        <f t="shared" si="76"/>
        <v>0</v>
      </c>
      <c r="H107" s="6"/>
      <c r="I107" s="6"/>
      <c r="J107" s="13"/>
      <c r="K107" s="13"/>
      <c r="L107" s="13"/>
      <c r="M107" s="6"/>
      <c r="N107" s="13"/>
      <c r="O107" s="13"/>
      <c r="P107" s="13"/>
      <c r="Q107" s="3"/>
      <c r="R107" s="3"/>
      <c r="S107" s="71"/>
      <c r="T107" s="3"/>
      <c r="U107" s="3"/>
      <c r="V107" s="3"/>
      <c r="W107" s="12"/>
      <c r="X107" s="12"/>
      <c r="Y107" s="71"/>
      <c r="Z107" s="3"/>
      <c r="AA107" s="3"/>
      <c r="AB107" s="3"/>
    </row>
    <row r="108" spans="1:28" ht="84">
      <c r="A108" s="170"/>
      <c r="B108" s="167"/>
      <c r="C108" s="181"/>
      <c r="D108" s="105">
        <v>2025</v>
      </c>
      <c r="E108" s="184"/>
      <c r="F108" s="30" t="s">
        <v>19</v>
      </c>
      <c r="G108" s="6">
        <f t="shared" si="76"/>
        <v>2380773.84</v>
      </c>
      <c r="H108" s="6">
        <v>2380773.84</v>
      </c>
      <c r="I108" s="6"/>
      <c r="J108" s="13"/>
      <c r="K108" s="13"/>
      <c r="L108" s="13"/>
      <c r="M108" s="6"/>
      <c r="N108" s="13"/>
      <c r="O108" s="13"/>
      <c r="P108" s="13"/>
      <c r="Q108" s="3"/>
      <c r="R108" s="3"/>
      <c r="S108" s="71"/>
      <c r="T108" s="3"/>
      <c r="U108" s="3"/>
      <c r="V108" s="3"/>
      <c r="W108" s="12"/>
      <c r="X108" s="12"/>
      <c r="Y108" s="71"/>
      <c r="Z108" s="3"/>
      <c r="AA108" s="3"/>
      <c r="AB108" s="3"/>
    </row>
    <row r="109" spans="1:28" ht="1.5" customHeight="1">
      <c r="A109" s="32"/>
      <c r="B109" s="35" t="s">
        <v>68</v>
      </c>
      <c r="C109" s="32"/>
      <c r="D109" s="105">
        <v>2025</v>
      </c>
      <c r="E109" s="34" t="s">
        <v>16</v>
      </c>
      <c r="F109" s="30" t="s">
        <v>69</v>
      </c>
      <c r="G109" s="6">
        <f t="shared" si="76"/>
        <v>0</v>
      </c>
      <c r="H109" s="6"/>
      <c r="I109" s="6"/>
      <c r="J109" s="13"/>
      <c r="K109" s="81">
        <f t="shared" ref="K109:M109" si="89">K110+K111</f>
        <v>0</v>
      </c>
      <c r="L109" s="13">
        <f t="shared" si="89"/>
        <v>0</v>
      </c>
      <c r="M109" s="6">
        <f t="shared" si="89"/>
        <v>0</v>
      </c>
      <c r="N109" s="13">
        <f t="shared" ref="N109:P109" si="90">N110+N111</f>
        <v>0</v>
      </c>
      <c r="O109" s="13">
        <f t="shared" si="90"/>
        <v>0</v>
      </c>
      <c r="P109" s="13">
        <f t="shared" si="90"/>
        <v>0</v>
      </c>
      <c r="Q109" s="3"/>
      <c r="R109" s="3"/>
      <c r="S109" s="71"/>
      <c r="T109" s="3"/>
      <c r="U109" s="3"/>
      <c r="V109" s="3"/>
      <c r="W109" s="12"/>
      <c r="X109" s="12"/>
      <c r="Y109" s="71"/>
      <c r="Z109" s="3"/>
      <c r="AA109" s="3"/>
      <c r="AB109" s="3"/>
    </row>
    <row r="110" spans="1:28" ht="114.75" hidden="1" customHeight="1">
      <c r="A110" s="32"/>
      <c r="B110" s="35"/>
      <c r="C110" s="32"/>
      <c r="D110" s="29">
        <v>2025</v>
      </c>
      <c r="E110" s="34"/>
      <c r="F110" s="30" t="s">
        <v>18</v>
      </c>
      <c r="G110" s="6">
        <f t="shared" si="76"/>
        <v>0</v>
      </c>
      <c r="H110" s="6"/>
      <c r="I110" s="6"/>
      <c r="J110" s="13"/>
      <c r="K110" s="13"/>
      <c r="L110" s="13"/>
      <c r="M110" s="6"/>
      <c r="N110" s="13"/>
      <c r="O110" s="13"/>
      <c r="P110" s="13"/>
      <c r="Q110" s="3"/>
      <c r="R110" s="3"/>
      <c r="S110" s="71"/>
      <c r="T110" s="3"/>
      <c r="U110" s="3"/>
      <c r="V110" s="3"/>
      <c r="W110" s="12"/>
      <c r="X110" s="12"/>
      <c r="Y110" s="71"/>
      <c r="Z110" s="3"/>
      <c r="AA110" s="3"/>
      <c r="AB110" s="3"/>
    </row>
    <row r="111" spans="1:28" ht="63.75" hidden="1" customHeight="1">
      <c r="A111" s="32"/>
      <c r="B111" s="35"/>
      <c r="C111" s="32">
        <v>2014</v>
      </c>
      <c r="D111" s="104">
        <v>2025</v>
      </c>
      <c r="E111" s="34"/>
      <c r="F111" s="30" t="s">
        <v>19</v>
      </c>
      <c r="G111" s="6"/>
      <c r="H111" s="6"/>
      <c r="I111" s="6"/>
      <c r="J111" s="13"/>
      <c r="K111" s="13"/>
      <c r="L111" s="13"/>
      <c r="M111" s="6"/>
      <c r="N111" s="13"/>
      <c r="O111" s="13"/>
      <c r="P111" s="13"/>
      <c r="Q111" s="3"/>
      <c r="R111" s="3"/>
      <c r="S111" s="71"/>
      <c r="T111" s="3"/>
      <c r="U111" s="3"/>
      <c r="V111" s="3"/>
      <c r="W111" s="12"/>
      <c r="X111" s="12"/>
      <c r="Y111" s="71"/>
      <c r="Z111" s="3"/>
      <c r="AA111" s="3"/>
      <c r="AB111" s="3"/>
    </row>
    <row r="112" spans="1:28" ht="38.25" customHeight="1">
      <c r="A112" s="168"/>
      <c r="B112" s="165" t="s">
        <v>62</v>
      </c>
      <c r="C112" s="179">
        <v>2014</v>
      </c>
      <c r="D112" s="104"/>
      <c r="E112" s="182" t="s">
        <v>16</v>
      </c>
      <c r="F112" s="30" t="s">
        <v>17</v>
      </c>
      <c r="G112" s="6">
        <f t="shared" ref="G112:G117" si="91">H112+I112+J112+K112+L112+M112</f>
        <v>5825373.8300000001</v>
      </c>
      <c r="H112" s="6">
        <f>H113+H114</f>
        <v>0</v>
      </c>
      <c r="I112" s="6">
        <f t="shared" ref="I112:M112" si="92">I113+I114</f>
        <v>0</v>
      </c>
      <c r="J112" s="13">
        <f t="shared" si="92"/>
        <v>5825373.8300000001</v>
      </c>
      <c r="K112" s="13">
        <f t="shared" si="92"/>
        <v>0</v>
      </c>
      <c r="L112" s="13">
        <f t="shared" si="92"/>
        <v>0</v>
      </c>
      <c r="M112" s="6">
        <f t="shared" si="92"/>
        <v>0</v>
      </c>
      <c r="N112" s="13">
        <f t="shared" ref="N112:P112" si="93">N113+N114</f>
        <v>0</v>
      </c>
      <c r="O112" s="13">
        <f t="shared" si="93"/>
        <v>0</v>
      </c>
      <c r="P112" s="13">
        <f t="shared" si="93"/>
        <v>0</v>
      </c>
      <c r="Q112" s="70" t="s">
        <v>133</v>
      </c>
      <c r="R112" s="71" t="s">
        <v>134</v>
      </c>
      <c r="S112" s="71"/>
      <c r="T112" s="3"/>
      <c r="U112" s="3"/>
      <c r="V112" s="3"/>
      <c r="W112" s="12"/>
      <c r="X112" s="12"/>
      <c r="Y112" s="71"/>
      <c r="Z112" s="3"/>
      <c r="AA112" s="3"/>
      <c r="AB112" s="3"/>
    </row>
    <row r="113" spans="1:29" ht="144">
      <c r="A113" s="169"/>
      <c r="B113" s="166"/>
      <c r="C113" s="180"/>
      <c r="D113" s="106"/>
      <c r="E113" s="183"/>
      <c r="F113" s="30" t="s">
        <v>18</v>
      </c>
      <c r="G113" s="6">
        <f t="shared" si="91"/>
        <v>276322.96999999997</v>
      </c>
      <c r="H113" s="6">
        <v>0</v>
      </c>
      <c r="I113" s="6">
        <v>0</v>
      </c>
      <c r="J113" s="13">
        <v>276322.96999999997</v>
      </c>
      <c r="K113" s="13">
        <v>0</v>
      </c>
      <c r="L113" s="13">
        <v>0</v>
      </c>
      <c r="M113" s="6">
        <v>0</v>
      </c>
      <c r="N113" s="13">
        <v>0</v>
      </c>
      <c r="O113" s="13">
        <v>0</v>
      </c>
      <c r="P113" s="13">
        <v>0</v>
      </c>
      <c r="Q113" s="3"/>
      <c r="R113" s="3"/>
      <c r="S113" s="71"/>
      <c r="T113" s="3"/>
      <c r="U113" s="3"/>
      <c r="V113" s="3"/>
      <c r="W113" s="12"/>
      <c r="X113" s="12"/>
      <c r="Y113" s="71"/>
      <c r="Z113" s="3"/>
      <c r="AA113" s="3"/>
      <c r="AB113" s="3"/>
    </row>
    <row r="114" spans="1:29" ht="84">
      <c r="A114" s="170"/>
      <c r="B114" s="167"/>
      <c r="C114" s="181"/>
      <c r="D114" s="106">
        <v>2025</v>
      </c>
      <c r="E114" s="184"/>
      <c r="F114" s="30" t="s">
        <v>19</v>
      </c>
      <c r="G114" s="6">
        <f t="shared" si="91"/>
        <v>5549050.8600000003</v>
      </c>
      <c r="H114" s="6">
        <v>0</v>
      </c>
      <c r="I114" s="6">
        <v>0</v>
      </c>
      <c r="J114" s="13">
        <v>5549050.8600000003</v>
      </c>
      <c r="K114" s="13">
        <v>0</v>
      </c>
      <c r="L114" s="13">
        <v>0</v>
      </c>
      <c r="M114" s="6">
        <v>0</v>
      </c>
      <c r="N114" s="13">
        <v>0</v>
      </c>
      <c r="O114" s="13">
        <v>0</v>
      </c>
      <c r="P114" s="13">
        <v>0</v>
      </c>
      <c r="Q114" s="3"/>
      <c r="R114" s="3"/>
      <c r="S114" s="71"/>
      <c r="T114" s="3"/>
      <c r="U114" s="3"/>
      <c r="V114" s="3"/>
      <c r="W114" s="12"/>
      <c r="X114" s="12"/>
      <c r="Y114" s="71"/>
      <c r="Z114" s="3"/>
      <c r="AA114" s="3"/>
      <c r="AB114" s="3"/>
    </row>
    <row r="115" spans="1:29" ht="43.5" customHeight="1">
      <c r="A115" s="168"/>
      <c r="B115" s="165" t="s">
        <v>63</v>
      </c>
      <c r="C115" s="179">
        <v>2014</v>
      </c>
      <c r="D115" s="104"/>
      <c r="E115" s="182" t="s">
        <v>16</v>
      </c>
      <c r="F115" s="30" t="s">
        <v>17</v>
      </c>
      <c r="G115" s="6">
        <f t="shared" si="91"/>
        <v>2217105.5699999998</v>
      </c>
      <c r="H115" s="6">
        <f>H116+H117</f>
        <v>0</v>
      </c>
      <c r="I115" s="6">
        <f t="shared" ref="I115:M115" si="94">I116+I117</f>
        <v>0</v>
      </c>
      <c r="J115" s="13">
        <f t="shared" si="94"/>
        <v>2217105.5699999998</v>
      </c>
      <c r="K115" s="13">
        <f t="shared" si="94"/>
        <v>0</v>
      </c>
      <c r="L115" s="13">
        <f t="shared" si="94"/>
        <v>0</v>
      </c>
      <c r="M115" s="6">
        <f t="shared" si="94"/>
        <v>0</v>
      </c>
      <c r="N115" s="13">
        <f t="shared" ref="N115:P115" si="95">N116+N117</f>
        <v>0</v>
      </c>
      <c r="O115" s="13">
        <f t="shared" si="95"/>
        <v>0</v>
      </c>
      <c r="P115" s="13">
        <f t="shared" si="95"/>
        <v>0</v>
      </c>
      <c r="Q115" s="70" t="s">
        <v>133</v>
      </c>
      <c r="R115" s="71" t="s">
        <v>134</v>
      </c>
      <c r="S115" s="71"/>
      <c r="T115" s="71"/>
      <c r="U115" s="71">
        <v>638</v>
      </c>
      <c r="V115" s="71"/>
      <c r="W115" s="74"/>
      <c r="X115" s="74"/>
      <c r="Y115" s="71"/>
      <c r="Z115" s="71"/>
      <c r="AA115" s="71"/>
      <c r="AB115" s="71"/>
    </row>
    <row r="116" spans="1:29" ht="144">
      <c r="A116" s="169"/>
      <c r="B116" s="166"/>
      <c r="C116" s="180"/>
      <c r="D116" s="106"/>
      <c r="E116" s="183"/>
      <c r="F116" s="30" t="s">
        <v>18</v>
      </c>
      <c r="G116" s="6">
        <f t="shared" si="91"/>
        <v>0</v>
      </c>
      <c r="H116" s="6">
        <v>0</v>
      </c>
      <c r="I116" s="6">
        <v>0</v>
      </c>
      <c r="J116" s="13">
        <v>0</v>
      </c>
      <c r="K116" s="13">
        <v>0</v>
      </c>
      <c r="L116" s="13">
        <v>0</v>
      </c>
      <c r="M116" s="6">
        <v>0</v>
      </c>
      <c r="N116" s="13">
        <v>0</v>
      </c>
      <c r="O116" s="13">
        <v>0</v>
      </c>
      <c r="P116" s="13">
        <v>0</v>
      </c>
      <c r="Q116" s="3"/>
      <c r="R116" s="3"/>
      <c r="S116" s="71"/>
      <c r="T116" s="3"/>
      <c r="U116" s="3"/>
      <c r="V116" s="3"/>
      <c r="W116" s="12"/>
      <c r="X116" s="12"/>
      <c r="Y116" s="71"/>
      <c r="Z116" s="3"/>
      <c r="AA116" s="3"/>
      <c r="AB116" s="3"/>
    </row>
    <row r="117" spans="1:29" ht="84">
      <c r="A117" s="170"/>
      <c r="B117" s="167"/>
      <c r="C117" s="181"/>
      <c r="D117" s="106">
        <v>2025</v>
      </c>
      <c r="E117" s="184"/>
      <c r="F117" s="30" t="s">
        <v>19</v>
      </c>
      <c r="G117" s="6">
        <f t="shared" si="91"/>
        <v>2217105.5699999998</v>
      </c>
      <c r="H117" s="6">
        <v>0</v>
      </c>
      <c r="I117" s="6">
        <v>0</v>
      </c>
      <c r="J117" s="13">
        <v>2217105.5699999998</v>
      </c>
      <c r="K117" s="13">
        <v>0</v>
      </c>
      <c r="L117" s="13">
        <v>0</v>
      </c>
      <c r="M117" s="6">
        <v>0</v>
      </c>
      <c r="N117" s="13">
        <v>0</v>
      </c>
      <c r="O117" s="13">
        <v>0</v>
      </c>
      <c r="P117" s="13">
        <v>0</v>
      </c>
      <c r="Q117" s="3"/>
      <c r="R117" s="3"/>
      <c r="S117" s="71"/>
      <c r="T117" s="3"/>
      <c r="U117" s="3"/>
      <c r="V117" s="3"/>
      <c r="W117" s="12"/>
      <c r="X117" s="12"/>
      <c r="Y117" s="71"/>
      <c r="Z117" s="3"/>
      <c r="AA117" s="3"/>
      <c r="AB117" s="3"/>
    </row>
    <row r="118" spans="1:29" ht="38.25" customHeight="1">
      <c r="A118" s="168"/>
      <c r="B118" s="165" t="s">
        <v>108</v>
      </c>
      <c r="C118" s="179">
        <v>2014</v>
      </c>
      <c r="D118" s="104"/>
      <c r="E118" s="182" t="s">
        <v>16</v>
      </c>
      <c r="F118" s="30" t="s">
        <v>17</v>
      </c>
      <c r="G118" s="6">
        <f>G121</f>
        <v>1102965.23</v>
      </c>
      <c r="H118" s="6">
        <f t="shared" ref="H118:M118" si="96">H121</f>
        <v>348927.97</v>
      </c>
      <c r="I118" s="6">
        <f t="shared" si="96"/>
        <v>31800</v>
      </c>
      <c r="J118" s="13">
        <f t="shared" si="96"/>
        <v>423000</v>
      </c>
      <c r="K118" s="13">
        <f t="shared" si="96"/>
        <v>0</v>
      </c>
      <c r="L118" s="13">
        <f t="shared" si="96"/>
        <v>0</v>
      </c>
      <c r="M118" s="6">
        <f t="shared" si="96"/>
        <v>44237.26</v>
      </c>
      <c r="N118" s="13">
        <f t="shared" ref="N118:P118" si="97">N121</f>
        <v>85000</v>
      </c>
      <c r="O118" s="13">
        <f t="shared" si="97"/>
        <v>85000</v>
      </c>
      <c r="P118" s="13">
        <f t="shared" si="97"/>
        <v>85000</v>
      </c>
      <c r="Q118" s="72"/>
      <c r="R118" s="3"/>
      <c r="S118" s="71"/>
      <c r="T118" s="3"/>
      <c r="U118" s="3"/>
      <c r="V118" s="3"/>
      <c r="W118" s="12"/>
      <c r="X118" s="12"/>
      <c r="Y118" s="71"/>
      <c r="Z118" s="3"/>
      <c r="AA118" s="3"/>
      <c r="AB118" s="3"/>
      <c r="AC118" s="7"/>
    </row>
    <row r="119" spans="1:29" ht="144">
      <c r="A119" s="169"/>
      <c r="B119" s="166"/>
      <c r="C119" s="180"/>
      <c r="D119" s="106"/>
      <c r="E119" s="183"/>
      <c r="F119" s="30" t="s">
        <v>18</v>
      </c>
      <c r="G119" s="6">
        <f>G122</f>
        <v>1102965.23</v>
      </c>
      <c r="H119" s="6">
        <f t="shared" ref="H119:M119" si="98">H122</f>
        <v>348927.97</v>
      </c>
      <c r="I119" s="6">
        <f t="shared" si="98"/>
        <v>31800</v>
      </c>
      <c r="J119" s="13">
        <f t="shared" si="98"/>
        <v>423000</v>
      </c>
      <c r="K119" s="13">
        <f t="shared" si="98"/>
        <v>0</v>
      </c>
      <c r="L119" s="13">
        <f t="shared" si="98"/>
        <v>0</v>
      </c>
      <c r="M119" s="6">
        <f t="shared" si="98"/>
        <v>44237.26</v>
      </c>
      <c r="N119" s="13">
        <f t="shared" ref="N119:P119" si="99">N122</f>
        <v>85000</v>
      </c>
      <c r="O119" s="13">
        <f t="shared" si="99"/>
        <v>85000</v>
      </c>
      <c r="P119" s="13">
        <f t="shared" si="99"/>
        <v>85000</v>
      </c>
      <c r="Q119" s="3"/>
      <c r="R119" s="3"/>
      <c r="S119" s="71"/>
      <c r="T119" s="3"/>
      <c r="U119" s="3"/>
      <c r="V119" s="3"/>
      <c r="W119" s="12"/>
      <c r="X119" s="12"/>
      <c r="Y119" s="71"/>
      <c r="Z119" s="3"/>
      <c r="AA119" s="3"/>
      <c r="AB119" s="3"/>
    </row>
    <row r="120" spans="1:29" ht="84">
      <c r="A120" s="170"/>
      <c r="B120" s="167"/>
      <c r="C120" s="181"/>
      <c r="D120" s="106">
        <v>2025</v>
      </c>
      <c r="E120" s="184"/>
      <c r="F120" s="30" t="s">
        <v>19</v>
      </c>
      <c r="G120" s="6">
        <f>G123</f>
        <v>0</v>
      </c>
      <c r="H120" s="6">
        <f t="shared" ref="H120:M120" si="100">H123</f>
        <v>0</v>
      </c>
      <c r="I120" s="6">
        <f t="shared" si="100"/>
        <v>0</v>
      </c>
      <c r="J120" s="13">
        <f t="shared" si="100"/>
        <v>0</v>
      </c>
      <c r="K120" s="13">
        <f t="shared" si="100"/>
        <v>0</v>
      </c>
      <c r="L120" s="13">
        <f t="shared" si="100"/>
        <v>0</v>
      </c>
      <c r="M120" s="6">
        <f t="shared" si="100"/>
        <v>0</v>
      </c>
      <c r="N120" s="13">
        <f t="shared" ref="N120:P120" si="101">N123</f>
        <v>0</v>
      </c>
      <c r="O120" s="13">
        <f t="shared" si="101"/>
        <v>0</v>
      </c>
      <c r="P120" s="13">
        <f t="shared" si="101"/>
        <v>0</v>
      </c>
      <c r="Q120" s="3"/>
      <c r="R120" s="3"/>
      <c r="S120" s="71"/>
      <c r="T120" s="3"/>
      <c r="U120" s="3"/>
      <c r="V120" s="3"/>
      <c r="W120" s="12"/>
      <c r="X120" s="12"/>
      <c r="Y120" s="71"/>
      <c r="Z120" s="3"/>
      <c r="AA120" s="3"/>
      <c r="AB120" s="3"/>
    </row>
    <row r="121" spans="1:29" ht="38.25" customHeight="1">
      <c r="A121" s="168"/>
      <c r="B121" s="165" t="s">
        <v>109</v>
      </c>
      <c r="C121" s="179">
        <v>2014</v>
      </c>
      <c r="D121" s="104"/>
      <c r="E121" s="182" t="s">
        <v>16</v>
      </c>
      <c r="F121" s="30" t="s">
        <v>17</v>
      </c>
      <c r="G121" s="6">
        <f>G124+G127</f>
        <v>1102965.23</v>
      </c>
      <c r="H121" s="6">
        <f t="shared" ref="H121:M121" si="102">H124+H127</f>
        <v>348927.97</v>
      </c>
      <c r="I121" s="6">
        <f t="shared" si="102"/>
        <v>31800</v>
      </c>
      <c r="J121" s="13">
        <f t="shared" si="102"/>
        <v>423000</v>
      </c>
      <c r="K121" s="13">
        <f t="shared" si="102"/>
        <v>0</v>
      </c>
      <c r="L121" s="13">
        <f t="shared" si="102"/>
        <v>0</v>
      </c>
      <c r="M121" s="6">
        <f t="shared" si="102"/>
        <v>44237.26</v>
      </c>
      <c r="N121" s="13">
        <f t="shared" ref="N121:P121" si="103">N124+N127</f>
        <v>85000</v>
      </c>
      <c r="O121" s="13">
        <f t="shared" si="103"/>
        <v>85000</v>
      </c>
      <c r="P121" s="13">
        <f t="shared" si="103"/>
        <v>85000</v>
      </c>
      <c r="Q121" s="3"/>
      <c r="R121" s="3"/>
      <c r="S121" s="71"/>
      <c r="T121" s="3"/>
      <c r="U121" s="3"/>
      <c r="V121" s="3"/>
      <c r="W121" s="12"/>
      <c r="X121" s="12"/>
      <c r="Y121" s="71"/>
      <c r="Z121" s="3"/>
      <c r="AA121" s="3"/>
      <c r="AB121" s="3"/>
    </row>
    <row r="122" spans="1:29" ht="144">
      <c r="A122" s="169"/>
      <c r="B122" s="166"/>
      <c r="C122" s="180"/>
      <c r="D122" s="106"/>
      <c r="E122" s="183"/>
      <c r="F122" s="30" t="s">
        <v>18</v>
      </c>
      <c r="G122" s="6">
        <f>G125+G128</f>
        <v>1102965.23</v>
      </c>
      <c r="H122" s="6">
        <f t="shared" ref="H122:M122" si="104">H125+H128</f>
        <v>348927.97</v>
      </c>
      <c r="I122" s="6">
        <f t="shared" si="104"/>
        <v>31800</v>
      </c>
      <c r="J122" s="13">
        <f t="shared" si="104"/>
        <v>423000</v>
      </c>
      <c r="K122" s="13">
        <f t="shared" si="104"/>
        <v>0</v>
      </c>
      <c r="L122" s="13">
        <f t="shared" si="104"/>
        <v>0</v>
      </c>
      <c r="M122" s="6">
        <f t="shared" si="104"/>
        <v>44237.26</v>
      </c>
      <c r="N122" s="13">
        <f t="shared" ref="N122:P122" si="105">N125+N128</f>
        <v>85000</v>
      </c>
      <c r="O122" s="13">
        <f t="shared" si="105"/>
        <v>85000</v>
      </c>
      <c r="P122" s="13">
        <f t="shared" si="105"/>
        <v>85000</v>
      </c>
      <c r="Q122" s="3"/>
      <c r="R122" s="3"/>
      <c r="S122" s="71"/>
      <c r="T122" s="3"/>
      <c r="U122" s="3"/>
      <c r="V122" s="3"/>
      <c r="W122" s="12"/>
      <c r="X122" s="12"/>
      <c r="Y122" s="71"/>
      <c r="Z122" s="3"/>
      <c r="AA122" s="3"/>
      <c r="AB122" s="3"/>
    </row>
    <row r="123" spans="1:29" ht="84">
      <c r="A123" s="170"/>
      <c r="B123" s="167"/>
      <c r="C123" s="181"/>
      <c r="D123" s="106">
        <v>2025</v>
      </c>
      <c r="E123" s="184"/>
      <c r="F123" s="30" t="s">
        <v>19</v>
      </c>
      <c r="G123" s="6">
        <f>G126+G129</f>
        <v>0</v>
      </c>
      <c r="H123" s="6">
        <f t="shared" ref="H123:M123" si="106">H126+H129</f>
        <v>0</v>
      </c>
      <c r="I123" s="6">
        <f t="shared" si="106"/>
        <v>0</v>
      </c>
      <c r="J123" s="13">
        <f t="shared" si="106"/>
        <v>0</v>
      </c>
      <c r="K123" s="13">
        <f t="shared" si="106"/>
        <v>0</v>
      </c>
      <c r="L123" s="13">
        <f t="shared" si="106"/>
        <v>0</v>
      </c>
      <c r="M123" s="6">
        <f t="shared" si="106"/>
        <v>0</v>
      </c>
      <c r="N123" s="13">
        <f t="shared" ref="N123:P123" si="107">N126+N129</f>
        <v>0</v>
      </c>
      <c r="O123" s="13">
        <f t="shared" si="107"/>
        <v>0</v>
      </c>
      <c r="P123" s="13">
        <f t="shared" si="107"/>
        <v>0</v>
      </c>
      <c r="Q123" s="3"/>
      <c r="R123" s="3"/>
      <c r="S123" s="71"/>
      <c r="T123" s="3"/>
      <c r="U123" s="3"/>
      <c r="V123" s="3"/>
      <c r="W123" s="12"/>
      <c r="X123" s="12"/>
      <c r="Y123" s="71"/>
      <c r="Z123" s="3"/>
      <c r="AA123" s="3"/>
      <c r="AB123" s="3"/>
    </row>
    <row r="124" spans="1:29" ht="38.25" customHeight="1">
      <c r="A124" s="168"/>
      <c r="B124" s="165" t="s">
        <v>37</v>
      </c>
      <c r="C124" s="179">
        <v>2014</v>
      </c>
      <c r="D124" s="104"/>
      <c r="E124" s="182" t="s">
        <v>16</v>
      </c>
      <c r="F124" s="30" t="s">
        <v>17</v>
      </c>
      <c r="G124" s="6">
        <f>H124+I124+J124+K124+L124+M124+N124+O124+P124</f>
        <v>605897.26</v>
      </c>
      <c r="H124" s="6">
        <f>H125+H126</f>
        <v>0</v>
      </c>
      <c r="I124" s="6">
        <f t="shared" ref="I124:L124" si="108">I125+I126</f>
        <v>31800</v>
      </c>
      <c r="J124" s="13">
        <f t="shared" si="108"/>
        <v>274860</v>
      </c>
      <c r="K124" s="13">
        <f t="shared" si="108"/>
        <v>0</v>
      </c>
      <c r="L124" s="13">
        <f t="shared" si="108"/>
        <v>0</v>
      </c>
      <c r="M124" s="6">
        <f>M125+M126</f>
        <v>44237.26</v>
      </c>
      <c r="N124" s="13">
        <f t="shared" ref="N124:P124" si="109">N125+N126</f>
        <v>85000</v>
      </c>
      <c r="O124" s="13">
        <f t="shared" si="109"/>
        <v>85000</v>
      </c>
      <c r="P124" s="13">
        <f t="shared" si="109"/>
        <v>85000</v>
      </c>
      <c r="Q124" s="12"/>
      <c r="R124" s="3"/>
      <c r="S124" s="71"/>
      <c r="T124" s="3"/>
      <c r="U124" s="3"/>
      <c r="V124" s="3"/>
      <c r="W124" s="12"/>
      <c r="X124" s="12"/>
      <c r="Y124" s="71"/>
      <c r="Z124" s="3"/>
      <c r="AA124" s="3"/>
      <c r="AB124" s="3"/>
    </row>
    <row r="125" spans="1:29" ht="144">
      <c r="A125" s="169"/>
      <c r="B125" s="166"/>
      <c r="C125" s="180"/>
      <c r="D125" s="106"/>
      <c r="E125" s="183"/>
      <c r="F125" s="30" t="s">
        <v>18</v>
      </c>
      <c r="G125" s="6">
        <f>H125+I125+J125+K125+L125+M125+N125+O125+P125</f>
        <v>605897.26</v>
      </c>
      <c r="H125" s="6"/>
      <c r="I125" s="6">
        <v>31800</v>
      </c>
      <c r="J125" s="13">
        <v>274860</v>
      </c>
      <c r="K125" s="13"/>
      <c r="L125" s="13">
        <v>0</v>
      </c>
      <c r="M125" s="6">
        <v>44237.26</v>
      </c>
      <c r="N125" s="13">
        <v>85000</v>
      </c>
      <c r="O125" s="13">
        <v>85000</v>
      </c>
      <c r="P125" s="13">
        <v>85000</v>
      </c>
      <c r="Q125" s="3"/>
      <c r="R125" s="3"/>
      <c r="S125" s="71"/>
      <c r="T125" s="3"/>
      <c r="U125" s="3"/>
      <c r="V125" s="3"/>
      <c r="W125" s="12"/>
      <c r="X125" s="12"/>
      <c r="Y125" s="71"/>
      <c r="Z125" s="3"/>
      <c r="AA125" s="3"/>
      <c r="AB125" s="3"/>
    </row>
    <row r="126" spans="1:29" ht="84">
      <c r="A126" s="170"/>
      <c r="B126" s="167"/>
      <c r="C126" s="181"/>
      <c r="D126" s="106">
        <v>2025</v>
      </c>
      <c r="E126" s="184"/>
      <c r="F126" s="30" t="s">
        <v>19</v>
      </c>
      <c r="G126" s="6">
        <f t="shared" ref="G126:G129" si="110">H126+I126+J126+K126+L126+M126</f>
        <v>0</v>
      </c>
      <c r="H126" s="6"/>
      <c r="I126" s="6"/>
      <c r="J126" s="13"/>
      <c r="K126" s="13"/>
      <c r="L126" s="13"/>
      <c r="M126" s="6"/>
      <c r="N126" s="13"/>
      <c r="O126" s="13"/>
      <c r="P126" s="13"/>
      <c r="Q126" s="3"/>
      <c r="R126" s="3"/>
      <c r="S126" s="71"/>
      <c r="T126" s="3"/>
      <c r="U126" s="3"/>
      <c r="V126" s="3"/>
      <c r="W126" s="12"/>
      <c r="X126" s="12"/>
      <c r="Y126" s="71"/>
      <c r="Z126" s="3"/>
      <c r="AA126" s="3"/>
      <c r="AB126" s="3"/>
    </row>
    <row r="127" spans="1:29" ht="38.25" customHeight="1">
      <c r="A127" s="168"/>
      <c r="B127" s="165" t="s">
        <v>38</v>
      </c>
      <c r="C127" s="179">
        <v>2014</v>
      </c>
      <c r="D127" s="104"/>
      <c r="E127" s="182" t="s">
        <v>16</v>
      </c>
      <c r="F127" s="30" t="s">
        <v>17</v>
      </c>
      <c r="G127" s="6">
        <f>H127+I127+J127+K127+L127+M127+N127+O127+P127</f>
        <v>497067.97</v>
      </c>
      <c r="H127" s="6">
        <f>H128+H129</f>
        <v>348927.97</v>
      </c>
      <c r="I127" s="6">
        <f t="shared" ref="I127:M127" si="111">I128+I129</f>
        <v>0</v>
      </c>
      <c r="J127" s="13">
        <f t="shared" si="111"/>
        <v>148140</v>
      </c>
      <c r="K127" s="13">
        <f t="shared" si="111"/>
        <v>0</v>
      </c>
      <c r="L127" s="13">
        <f t="shared" si="111"/>
        <v>0</v>
      </c>
      <c r="M127" s="6">
        <f t="shared" si="111"/>
        <v>0</v>
      </c>
      <c r="N127" s="13">
        <f t="shared" ref="N127:P127" si="112">N128+N129</f>
        <v>0</v>
      </c>
      <c r="O127" s="13">
        <f t="shared" si="112"/>
        <v>0</v>
      </c>
      <c r="P127" s="13">
        <f t="shared" si="112"/>
        <v>0</v>
      </c>
      <c r="Q127" s="12"/>
      <c r="R127" s="3"/>
      <c r="S127" s="71"/>
      <c r="T127" s="3"/>
      <c r="U127" s="3"/>
      <c r="V127" s="3"/>
      <c r="W127" s="12"/>
      <c r="X127" s="12"/>
      <c r="Y127" s="71"/>
      <c r="Z127" s="3"/>
      <c r="AA127" s="3"/>
      <c r="AB127" s="3"/>
    </row>
    <row r="128" spans="1:29" ht="144">
      <c r="A128" s="169"/>
      <c r="B128" s="166"/>
      <c r="C128" s="180"/>
      <c r="D128" s="106"/>
      <c r="E128" s="183"/>
      <c r="F128" s="30" t="s">
        <v>18</v>
      </c>
      <c r="G128" s="6">
        <f t="shared" si="110"/>
        <v>497067.97</v>
      </c>
      <c r="H128" s="6">
        <v>348927.97</v>
      </c>
      <c r="I128" s="6"/>
      <c r="J128" s="13">
        <v>148140</v>
      </c>
      <c r="K128" s="13"/>
      <c r="L128" s="13"/>
      <c r="M128" s="6"/>
      <c r="N128" s="13"/>
      <c r="O128" s="13"/>
      <c r="P128" s="13"/>
      <c r="Q128" s="3"/>
      <c r="R128" s="3"/>
      <c r="S128" s="71"/>
      <c r="T128" s="3"/>
      <c r="U128" s="3"/>
      <c r="V128" s="3"/>
      <c r="W128" s="12"/>
      <c r="X128" s="12"/>
      <c r="Y128" s="71"/>
      <c r="Z128" s="3"/>
      <c r="AA128" s="3"/>
      <c r="AB128" s="3"/>
    </row>
    <row r="129" spans="1:29" ht="84">
      <c r="A129" s="170"/>
      <c r="B129" s="167"/>
      <c r="C129" s="181"/>
      <c r="D129" s="105">
        <v>2025</v>
      </c>
      <c r="E129" s="184"/>
      <c r="F129" s="30" t="s">
        <v>19</v>
      </c>
      <c r="G129" s="6">
        <f t="shared" si="110"/>
        <v>0</v>
      </c>
      <c r="H129" s="6"/>
      <c r="I129" s="6"/>
      <c r="J129" s="13"/>
      <c r="K129" s="13"/>
      <c r="L129" s="13"/>
      <c r="M129" s="6"/>
      <c r="N129" s="13"/>
      <c r="O129" s="13"/>
      <c r="P129" s="13"/>
      <c r="Q129" s="3"/>
      <c r="R129" s="3"/>
      <c r="S129" s="71"/>
      <c r="T129" s="3"/>
      <c r="U129" s="3"/>
      <c r="V129" s="3"/>
      <c r="W129" s="12"/>
      <c r="X129" s="12"/>
      <c r="Y129" s="71"/>
      <c r="Z129" s="3"/>
      <c r="AA129" s="3"/>
      <c r="AB129" s="3"/>
    </row>
    <row r="130" spans="1:29" ht="38.25" customHeight="1">
      <c r="A130" s="168"/>
      <c r="B130" s="165" t="s">
        <v>110</v>
      </c>
      <c r="C130" s="168">
        <v>2014</v>
      </c>
      <c r="D130" s="105">
        <v>2025</v>
      </c>
      <c r="E130" s="171" t="s">
        <v>16</v>
      </c>
      <c r="F130" s="31" t="s">
        <v>17</v>
      </c>
      <c r="G130" s="6">
        <f>G133</f>
        <v>59042116.360000007</v>
      </c>
      <c r="H130" s="6">
        <f t="shared" ref="H130:M130" si="113">H133</f>
        <v>21261314.5</v>
      </c>
      <c r="I130" s="6">
        <f t="shared" si="113"/>
        <v>20587609.230000004</v>
      </c>
      <c r="J130" s="13">
        <f t="shared" si="113"/>
        <v>8038995.3200000003</v>
      </c>
      <c r="K130" s="13">
        <f t="shared" si="113"/>
        <v>7093275</v>
      </c>
      <c r="L130" s="13">
        <f t="shared" si="113"/>
        <v>693000</v>
      </c>
      <c r="M130" s="6">
        <f t="shared" si="113"/>
        <v>1217922.31</v>
      </c>
      <c r="N130" s="13">
        <f t="shared" ref="N130:P130" si="114">N133</f>
        <v>50000</v>
      </c>
      <c r="O130" s="13">
        <f t="shared" si="114"/>
        <v>50000</v>
      </c>
      <c r="P130" s="13">
        <f t="shared" si="114"/>
        <v>50000</v>
      </c>
      <c r="Q130" s="3"/>
      <c r="R130" s="3"/>
      <c r="S130" s="71"/>
      <c r="T130" s="3"/>
      <c r="U130" s="3"/>
      <c r="V130" s="3"/>
      <c r="W130" s="12"/>
      <c r="X130" s="12"/>
      <c r="Y130" s="71"/>
      <c r="Z130" s="3"/>
      <c r="AA130" s="3"/>
      <c r="AB130" s="3"/>
      <c r="AC130" s="7"/>
    </row>
    <row r="131" spans="1:29" ht="144">
      <c r="A131" s="169"/>
      <c r="B131" s="166"/>
      <c r="C131" s="169"/>
      <c r="D131" s="29">
        <v>2025</v>
      </c>
      <c r="E131" s="172"/>
      <c r="F131" s="30" t="s">
        <v>18</v>
      </c>
      <c r="G131" s="6">
        <f>G134</f>
        <v>2329548.1300000004</v>
      </c>
      <c r="H131" s="6">
        <f t="shared" ref="H131:M131" si="115">H134</f>
        <v>924379.11</v>
      </c>
      <c r="I131" s="6">
        <f t="shared" si="115"/>
        <v>576371.5</v>
      </c>
      <c r="J131" s="13">
        <f t="shared" si="115"/>
        <v>360753.45</v>
      </c>
      <c r="K131" s="13">
        <f t="shared" si="115"/>
        <v>130860.26</v>
      </c>
      <c r="L131" s="13">
        <f t="shared" si="115"/>
        <v>20790</v>
      </c>
      <c r="M131" s="6">
        <f t="shared" si="115"/>
        <v>166393.81</v>
      </c>
      <c r="N131" s="13">
        <f t="shared" ref="N131:P131" si="116">N134</f>
        <v>50000</v>
      </c>
      <c r="O131" s="13">
        <f t="shared" si="116"/>
        <v>50000</v>
      </c>
      <c r="P131" s="13">
        <f t="shared" si="116"/>
        <v>50000</v>
      </c>
      <c r="Q131" s="3"/>
      <c r="R131" s="3"/>
      <c r="S131" s="71"/>
      <c r="T131" s="3"/>
      <c r="U131" s="3"/>
      <c r="V131" s="3"/>
      <c r="W131" s="12"/>
      <c r="X131" s="12"/>
      <c r="Y131" s="71"/>
      <c r="Z131" s="3"/>
      <c r="AA131" s="3"/>
      <c r="AB131" s="3"/>
    </row>
    <row r="132" spans="1:29" ht="75.75" customHeight="1">
      <c r="A132" s="170"/>
      <c r="B132" s="167"/>
      <c r="C132" s="170"/>
      <c r="D132" s="104">
        <v>2025</v>
      </c>
      <c r="E132" s="173"/>
      <c r="F132" s="30" t="s">
        <v>19</v>
      </c>
      <c r="G132" s="6">
        <f>G135</f>
        <v>56712568.230000004</v>
      </c>
      <c r="H132" s="6">
        <f t="shared" ref="H132:M132" si="117">H135</f>
        <v>20336935.390000001</v>
      </c>
      <c r="I132" s="6">
        <f t="shared" si="117"/>
        <v>20011237.73</v>
      </c>
      <c r="J132" s="13">
        <f t="shared" si="117"/>
        <v>7678241.8699999992</v>
      </c>
      <c r="K132" s="13">
        <f t="shared" si="117"/>
        <v>6962414.7400000002</v>
      </c>
      <c r="L132" s="13">
        <f t="shared" si="117"/>
        <v>672210</v>
      </c>
      <c r="M132" s="6">
        <f t="shared" si="117"/>
        <v>1051528.5</v>
      </c>
      <c r="N132" s="13">
        <f t="shared" ref="N132:P132" si="118">N135</f>
        <v>0</v>
      </c>
      <c r="O132" s="13">
        <f t="shared" si="118"/>
        <v>0</v>
      </c>
      <c r="P132" s="13">
        <f t="shared" si="118"/>
        <v>0</v>
      </c>
      <c r="Q132" s="3"/>
      <c r="R132" s="3"/>
      <c r="S132" s="71"/>
      <c r="T132" s="3"/>
      <c r="U132" s="3"/>
      <c r="V132" s="3"/>
      <c r="W132" s="12"/>
      <c r="X132" s="12"/>
      <c r="Y132" s="71"/>
      <c r="Z132" s="3"/>
      <c r="AA132" s="3"/>
      <c r="AB132" s="3"/>
    </row>
    <row r="133" spans="1:29" ht="38.25" customHeight="1">
      <c r="A133" s="168"/>
      <c r="B133" s="165" t="s">
        <v>111</v>
      </c>
      <c r="C133" s="179">
        <v>2014</v>
      </c>
      <c r="D133" s="104"/>
      <c r="E133" s="182" t="s">
        <v>16</v>
      </c>
      <c r="F133" s="31" t="s">
        <v>17</v>
      </c>
      <c r="G133" s="6">
        <f t="shared" ref="G133:P133" si="119">G136+G139+G143</f>
        <v>59042116.360000007</v>
      </c>
      <c r="H133" s="6">
        <f t="shared" si="119"/>
        <v>21261314.5</v>
      </c>
      <c r="I133" s="6">
        <f t="shared" si="119"/>
        <v>20587609.230000004</v>
      </c>
      <c r="J133" s="13">
        <f t="shared" si="119"/>
        <v>8038995.3200000003</v>
      </c>
      <c r="K133" s="13">
        <f t="shared" si="119"/>
        <v>7093275</v>
      </c>
      <c r="L133" s="13">
        <f t="shared" si="119"/>
        <v>693000</v>
      </c>
      <c r="M133" s="6">
        <f t="shared" si="119"/>
        <v>1217922.31</v>
      </c>
      <c r="N133" s="13">
        <f t="shared" si="119"/>
        <v>50000</v>
      </c>
      <c r="O133" s="13">
        <f t="shared" si="119"/>
        <v>50000</v>
      </c>
      <c r="P133" s="13">
        <f t="shared" si="119"/>
        <v>50000</v>
      </c>
      <c r="Q133" s="3"/>
      <c r="R133" s="3"/>
      <c r="S133" s="71"/>
      <c r="T133" s="3"/>
      <c r="U133" s="3"/>
      <c r="V133" s="3"/>
      <c r="W133" s="12"/>
      <c r="X133" s="12"/>
      <c r="Y133" s="71"/>
      <c r="Z133" s="3"/>
      <c r="AA133" s="3"/>
      <c r="AB133" s="3"/>
    </row>
    <row r="134" spans="1:29" ht="144">
      <c r="A134" s="169"/>
      <c r="B134" s="166"/>
      <c r="C134" s="180"/>
      <c r="D134" s="106"/>
      <c r="E134" s="183"/>
      <c r="F134" s="30" t="s">
        <v>18</v>
      </c>
      <c r="G134" s="6">
        <f t="shared" ref="G134:P134" si="120">G137+G140+G144</f>
        <v>2329548.1300000004</v>
      </c>
      <c r="H134" s="6">
        <f t="shared" si="120"/>
        <v>924379.11</v>
      </c>
      <c r="I134" s="6">
        <f t="shared" si="120"/>
        <v>576371.5</v>
      </c>
      <c r="J134" s="6">
        <f t="shared" si="120"/>
        <v>360753.45</v>
      </c>
      <c r="K134" s="13">
        <f t="shared" si="120"/>
        <v>130860.26</v>
      </c>
      <c r="L134" s="13">
        <f t="shared" si="120"/>
        <v>20790</v>
      </c>
      <c r="M134" s="6">
        <f t="shared" si="120"/>
        <v>166393.81</v>
      </c>
      <c r="N134" s="13">
        <f t="shared" si="120"/>
        <v>50000</v>
      </c>
      <c r="O134" s="13">
        <f t="shared" si="120"/>
        <v>50000</v>
      </c>
      <c r="P134" s="13">
        <f t="shared" si="120"/>
        <v>50000</v>
      </c>
      <c r="Q134" s="3"/>
      <c r="R134" s="3"/>
      <c r="S134" s="71"/>
      <c r="T134" s="3"/>
      <c r="U134" s="3"/>
      <c r="V134" s="3"/>
      <c r="W134" s="12"/>
      <c r="X134" s="12"/>
      <c r="Y134" s="71"/>
      <c r="Z134" s="3"/>
      <c r="AA134" s="3"/>
      <c r="AB134" s="3"/>
    </row>
    <row r="135" spans="1:29" ht="74.25" customHeight="1">
      <c r="A135" s="170"/>
      <c r="B135" s="167"/>
      <c r="C135" s="181"/>
      <c r="D135" s="106">
        <v>2025</v>
      </c>
      <c r="E135" s="184"/>
      <c r="F135" s="30" t="s">
        <v>19</v>
      </c>
      <c r="G135" s="13">
        <f t="shared" ref="G135:L135" si="121">G138+G142+G145+G141</f>
        <v>56712568.230000004</v>
      </c>
      <c r="H135" s="13">
        <f t="shared" si="121"/>
        <v>20336935.390000001</v>
      </c>
      <c r="I135" s="6">
        <f t="shared" si="121"/>
        <v>20011237.73</v>
      </c>
      <c r="J135" s="13">
        <f t="shared" si="121"/>
        <v>7678241.8699999992</v>
      </c>
      <c r="K135" s="13">
        <f t="shared" si="121"/>
        <v>6962414.7400000002</v>
      </c>
      <c r="L135" s="13">
        <f t="shared" si="121"/>
        <v>672210</v>
      </c>
      <c r="M135" s="6">
        <f>M138+M142+M145</f>
        <v>1051528.5</v>
      </c>
      <c r="N135" s="13">
        <f>N138+N142+N145+N141</f>
        <v>0</v>
      </c>
      <c r="O135" s="13">
        <f>O138+O142+O145+O141</f>
        <v>0</v>
      </c>
      <c r="P135" s="13">
        <f>P138+P142+P145+P141</f>
        <v>0</v>
      </c>
      <c r="Q135" s="3"/>
      <c r="R135" s="3"/>
      <c r="S135" s="71"/>
      <c r="T135" s="3"/>
      <c r="U135" s="3"/>
      <c r="V135" s="3"/>
      <c r="W135" s="12"/>
      <c r="X135" s="12"/>
      <c r="Y135" s="71"/>
      <c r="Z135" s="3"/>
      <c r="AA135" s="3"/>
      <c r="AB135" s="3"/>
    </row>
    <row r="136" spans="1:29" ht="38.25" customHeight="1">
      <c r="A136" s="168"/>
      <c r="B136" s="165" t="s">
        <v>39</v>
      </c>
      <c r="C136" s="179">
        <v>2014</v>
      </c>
      <c r="D136" s="104"/>
      <c r="E136" s="182" t="s">
        <v>16</v>
      </c>
      <c r="F136" s="30" t="s">
        <v>17</v>
      </c>
      <c r="G136" s="17">
        <f>K136</f>
        <v>0</v>
      </c>
      <c r="H136" s="6">
        <f>H137+H138</f>
        <v>0</v>
      </c>
      <c r="I136" s="6">
        <f t="shared" ref="I136:M136" si="122">I137+I138</f>
        <v>0</v>
      </c>
      <c r="J136" s="16">
        <f t="shared" si="122"/>
        <v>0</v>
      </c>
      <c r="K136" s="13">
        <f t="shared" si="122"/>
        <v>0</v>
      </c>
      <c r="L136" s="13">
        <f t="shared" si="122"/>
        <v>0</v>
      </c>
      <c r="M136" s="6">
        <f t="shared" si="122"/>
        <v>0</v>
      </c>
      <c r="N136" s="13">
        <f t="shared" ref="N136:P136" si="123">N137+N138</f>
        <v>0</v>
      </c>
      <c r="O136" s="13">
        <f t="shared" si="123"/>
        <v>0</v>
      </c>
      <c r="P136" s="13">
        <f t="shared" si="123"/>
        <v>0</v>
      </c>
      <c r="Q136" s="3"/>
      <c r="R136" s="3"/>
      <c r="S136" s="71"/>
      <c r="T136" s="3"/>
      <c r="U136" s="3"/>
      <c r="V136" s="3"/>
      <c r="W136" s="12"/>
      <c r="X136" s="12"/>
      <c r="Y136" s="71"/>
      <c r="Z136" s="3"/>
      <c r="AA136" s="3"/>
      <c r="AB136" s="3"/>
    </row>
    <row r="137" spans="1:29" ht="144">
      <c r="A137" s="169"/>
      <c r="B137" s="166"/>
      <c r="C137" s="180"/>
      <c r="D137" s="106"/>
      <c r="E137" s="183"/>
      <c r="F137" s="30" t="s">
        <v>18</v>
      </c>
      <c r="G137" s="17">
        <f>K137</f>
        <v>0</v>
      </c>
      <c r="H137" s="6"/>
      <c r="I137" s="6"/>
      <c r="J137" s="16"/>
      <c r="K137" s="13"/>
      <c r="L137" s="13"/>
      <c r="M137" s="6"/>
      <c r="N137" s="13"/>
      <c r="O137" s="13"/>
      <c r="P137" s="13"/>
      <c r="Q137" s="3"/>
      <c r="R137" s="3"/>
      <c r="S137" s="71"/>
      <c r="T137" s="3"/>
      <c r="U137" s="3"/>
      <c r="V137" s="3"/>
      <c r="W137" s="12"/>
      <c r="X137" s="12"/>
      <c r="Y137" s="71"/>
      <c r="Z137" s="3"/>
      <c r="AA137" s="3"/>
      <c r="AB137" s="3"/>
    </row>
    <row r="138" spans="1:29" ht="84">
      <c r="A138" s="170"/>
      <c r="B138" s="167"/>
      <c r="C138" s="181"/>
      <c r="D138" s="106">
        <v>2025</v>
      </c>
      <c r="E138" s="184"/>
      <c r="F138" s="30" t="s">
        <v>19</v>
      </c>
      <c r="G138" s="6">
        <f t="shared" ref="G138" si="124">H138+I138+J138+K138+L138+M138</f>
        <v>0</v>
      </c>
      <c r="H138" s="6"/>
      <c r="I138" s="6"/>
      <c r="J138" s="13"/>
      <c r="K138" s="13"/>
      <c r="L138" s="13"/>
      <c r="M138" s="6"/>
      <c r="N138" s="13"/>
      <c r="O138" s="13"/>
      <c r="P138" s="13"/>
      <c r="Q138" s="3"/>
      <c r="R138" s="3"/>
      <c r="S138" s="71"/>
      <c r="T138" s="3"/>
      <c r="U138" s="3"/>
      <c r="V138" s="3"/>
      <c r="W138" s="12"/>
      <c r="X138" s="12"/>
      <c r="Y138" s="71"/>
      <c r="Z138" s="3"/>
      <c r="AA138" s="3"/>
      <c r="AB138" s="3"/>
    </row>
    <row r="139" spans="1:29" s="15" customFormat="1" ht="72.75" customHeight="1">
      <c r="A139" s="133"/>
      <c r="B139" s="126" t="s">
        <v>40</v>
      </c>
      <c r="C139" s="185">
        <v>2014</v>
      </c>
      <c r="D139" s="104"/>
      <c r="E139" s="123" t="s">
        <v>16</v>
      </c>
      <c r="F139" s="31" t="s">
        <v>17</v>
      </c>
      <c r="G139" s="13">
        <f>H139+I139+J139+K139+L139+M139+N139+O139+P139</f>
        <v>55488283.030000009</v>
      </c>
      <c r="H139" s="13">
        <f>H140+H142+H141</f>
        <v>21261314.5</v>
      </c>
      <c r="I139" s="13">
        <f>I140+I142+I141</f>
        <v>19502850.900000002</v>
      </c>
      <c r="J139" s="13">
        <f>J140+J142+J141</f>
        <v>7496970.3200000003</v>
      </c>
      <c r="K139" s="13">
        <f>K140+K142+K141</f>
        <v>7093275</v>
      </c>
      <c r="L139" s="13">
        <f>L140+L142+L141</f>
        <v>0</v>
      </c>
      <c r="M139" s="13">
        <f>M140+M142</f>
        <v>133872.31</v>
      </c>
      <c r="N139" s="13">
        <f t="shared" ref="N139:P139" si="125">N140+N142+N141</f>
        <v>0</v>
      </c>
      <c r="O139" s="13">
        <f t="shared" si="125"/>
        <v>0</v>
      </c>
      <c r="P139" s="13">
        <f t="shared" si="125"/>
        <v>0</v>
      </c>
      <c r="Q139" s="72" t="s">
        <v>137</v>
      </c>
      <c r="R139" s="72" t="s">
        <v>138</v>
      </c>
      <c r="S139" s="74"/>
      <c r="T139" s="74"/>
      <c r="U139" s="74"/>
      <c r="V139" s="74"/>
      <c r="W139" s="74">
        <v>4</v>
      </c>
      <c r="X139" s="74"/>
      <c r="Y139" s="74"/>
      <c r="Z139" s="74"/>
      <c r="AA139" s="74"/>
      <c r="AB139" s="74"/>
    </row>
    <row r="140" spans="1:29" s="15" customFormat="1" ht="144">
      <c r="A140" s="134"/>
      <c r="B140" s="127"/>
      <c r="C140" s="186"/>
      <c r="D140" s="106"/>
      <c r="E140" s="124"/>
      <c r="F140" s="31" t="s">
        <v>18</v>
      </c>
      <c r="G140" s="13">
        <f>H140+I140+J140+K140+L140+M140+N140+O140+P140</f>
        <v>2073653.5600000003</v>
      </c>
      <c r="H140" s="13">
        <v>924379.11</v>
      </c>
      <c r="I140" s="13">
        <v>539225.30000000005</v>
      </c>
      <c r="J140" s="16">
        <v>345316.58</v>
      </c>
      <c r="K140" s="13">
        <v>130860.26</v>
      </c>
      <c r="L140" s="13">
        <v>0</v>
      </c>
      <c r="M140" s="13">
        <v>133872.31</v>
      </c>
      <c r="N140" s="13"/>
      <c r="O140" s="13"/>
      <c r="P140" s="13"/>
      <c r="Q140" s="12"/>
      <c r="R140" s="12"/>
      <c r="S140" s="74"/>
      <c r="T140" s="12"/>
      <c r="U140" s="12"/>
      <c r="V140" s="12"/>
      <c r="W140" s="12"/>
      <c r="X140" s="12"/>
      <c r="Y140" s="74"/>
      <c r="Z140" s="12"/>
      <c r="AA140" s="12"/>
      <c r="AB140" s="12"/>
    </row>
    <row r="141" spans="1:29" s="15" customFormat="1" ht="67.5" customHeight="1">
      <c r="A141" s="134"/>
      <c r="B141" s="127"/>
      <c r="C141" s="186"/>
      <c r="D141" s="106"/>
      <c r="E141" s="124"/>
      <c r="F141" s="31" t="s">
        <v>19</v>
      </c>
      <c r="G141" s="13">
        <f>H141+I141+J141+K141+L141+M141+N141+O141+P141</f>
        <v>46505381.900000006</v>
      </c>
      <c r="H141" s="13">
        <v>20336935.390000001</v>
      </c>
      <c r="I141" s="13">
        <v>18963625.600000001</v>
      </c>
      <c r="J141" s="16">
        <v>3596815.92</v>
      </c>
      <c r="K141" s="13">
        <v>3608004.99</v>
      </c>
      <c r="L141" s="13"/>
      <c r="M141" s="13"/>
      <c r="N141" s="13"/>
      <c r="O141" s="13"/>
      <c r="P141" s="13"/>
      <c r="Q141" s="12"/>
      <c r="R141" s="12"/>
      <c r="S141" s="74"/>
      <c r="T141" s="12"/>
      <c r="U141" s="12"/>
      <c r="V141" s="12"/>
      <c r="W141" s="12"/>
      <c r="X141" s="12"/>
      <c r="Y141" s="74"/>
      <c r="Z141" s="12"/>
      <c r="AA141" s="12"/>
      <c r="AB141" s="12"/>
    </row>
    <row r="142" spans="1:29" s="15" customFormat="1" ht="122.25" customHeight="1">
      <c r="A142" s="135"/>
      <c r="B142" s="128"/>
      <c r="C142" s="187"/>
      <c r="D142" s="106">
        <v>2025</v>
      </c>
      <c r="E142" s="125"/>
      <c r="F142" s="31" t="s">
        <v>66</v>
      </c>
      <c r="G142" s="13">
        <f>H142+I142+J142+K142+L142+M142+N142+O142+P142</f>
        <v>6909247.5700000003</v>
      </c>
      <c r="H142" s="13"/>
      <c r="I142" s="13"/>
      <c r="J142" s="16">
        <v>3554837.82</v>
      </c>
      <c r="K142" s="13">
        <v>3354409.75</v>
      </c>
      <c r="L142" s="13"/>
      <c r="M142" s="13"/>
      <c r="N142" s="13"/>
      <c r="O142" s="13"/>
      <c r="P142" s="13"/>
      <c r="Q142" s="12"/>
      <c r="R142" s="12"/>
      <c r="S142" s="74"/>
      <c r="T142" s="12"/>
      <c r="U142" s="12"/>
      <c r="V142" s="12"/>
      <c r="W142" s="12"/>
      <c r="X142" s="12"/>
      <c r="Y142" s="74"/>
      <c r="Z142" s="12"/>
      <c r="AA142" s="12"/>
      <c r="AB142" s="12"/>
    </row>
    <row r="143" spans="1:29" ht="51" customHeight="1">
      <c r="A143" s="168"/>
      <c r="B143" s="126" t="s">
        <v>196</v>
      </c>
      <c r="C143" s="179">
        <v>2014</v>
      </c>
      <c r="D143" s="112"/>
      <c r="E143" s="182" t="s">
        <v>16</v>
      </c>
      <c r="F143" s="31" t="s">
        <v>17</v>
      </c>
      <c r="G143" s="13">
        <f>H143+I143+J143+K143+L143+M143+N143+O143+P143</f>
        <v>3553833.33</v>
      </c>
      <c r="H143" s="13">
        <f>H144+H145</f>
        <v>0</v>
      </c>
      <c r="I143" s="13">
        <f t="shared" ref="I143:M143" si="126">I144+I145</f>
        <v>1084758.33</v>
      </c>
      <c r="J143" s="13">
        <f t="shared" si="126"/>
        <v>542025</v>
      </c>
      <c r="K143" s="13">
        <f t="shared" si="126"/>
        <v>0</v>
      </c>
      <c r="L143" s="13">
        <f t="shared" si="126"/>
        <v>693000</v>
      </c>
      <c r="M143" s="13">
        <f t="shared" si="126"/>
        <v>1084050</v>
      </c>
      <c r="N143" s="13">
        <f t="shared" ref="N143:P143" si="127">N144+N145</f>
        <v>50000</v>
      </c>
      <c r="O143" s="13">
        <f t="shared" si="127"/>
        <v>50000</v>
      </c>
      <c r="P143" s="13">
        <f t="shared" si="127"/>
        <v>50000</v>
      </c>
      <c r="Q143" s="70" t="s">
        <v>139</v>
      </c>
      <c r="R143" s="70" t="s">
        <v>138</v>
      </c>
      <c r="S143" s="71"/>
      <c r="T143" s="71">
        <v>2</v>
      </c>
      <c r="U143" s="71">
        <v>1</v>
      </c>
      <c r="V143" s="71"/>
      <c r="W143" s="74">
        <v>1</v>
      </c>
      <c r="X143" s="74">
        <v>1</v>
      </c>
      <c r="Y143" s="71">
        <v>2</v>
      </c>
      <c r="Z143" s="71"/>
      <c r="AA143" s="71"/>
      <c r="AB143" s="71"/>
    </row>
    <row r="144" spans="1:29" ht="144">
      <c r="A144" s="169"/>
      <c r="B144" s="127"/>
      <c r="C144" s="180"/>
      <c r="D144" s="106"/>
      <c r="E144" s="183"/>
      <c r="F144" s="31" t="s">
        <v>18</v>
      </c>
      <c r="G144" s="13">
        <f t="shared" ref="G144:G145" si="128">H144+I144+J144+K144+L144+M144+N144+O144+P144</f>
        <v>255894.57</v>
      </c>
      <c r="H144" s="13"/>
      <c r="I144" s="13">
        <v>37146.199999999997</v>
      </c>
      <c r="J144" s="13">
        <v>15436.87</v>
      </c>
      <c r="K144" s="13"/>
      <c r="L144" s="13">
        <v>20790</v>
      </c>
      <c r="M144" s="13">
        <v>32521.5</v>
      </c>
      <c r="N144" s="13">
        <v>50000</v>
      </c>
      <c r="O144" s="13">
        <v>50000</v>
      </c>
      <c r="P144" s="13">
        <v>50000</v>
      </c>
      <c r="Q144" s="3"/>
      <c r="R144" s="3"/>
      <c r="S144" s="71"/>
      <c r="T144" s="3"/>
      <c r="U144" s="3"/>
      <c r="V144" s="3"/>
      <c r="W144" s="12"/>
      <c r="X144" s="12"/>
      <c r="Y144" s="71"/>
      <c r="Z144" s="3"/>
      <c r="AA144" s="3"/>
      <c r="AB144" s="3"/>
    </row>
    <row r="145" spans="1:29" ht="105" customHeight="1">
      <c r="A145" s="170"/>
      <c r="B145" s="128"/>
      <c r="C145" s="181"/>
      <c r="D145" s="106">
        <v>2025</v>
      </c>
      <c r="E145" s="184"/>
      <c r="F145" s="31" t="s">
        <v>19</v>
      </c>
      <c r="G145" s="13">
        <f t="shared" si="128"/>
        <v>3297938.76</v>
      </c>
      <c r="H145" s="13"/>
      <c r="I145" s="13">
        <v>1047612.13</v>
      </c>
      <c r="J145" s="13">
        <v>526588.13</v>
      </c>
      <c r="K145" s="13"/>
      <c r="L145" s="13">
        <v>672210</v>
      </c>
      <c r="M145" s="13">
        <v>1051528.5</v>
      </c>
      <c r="N145" s="13"/>
      <c r="O145" s="13"/>
      <c r="P145" s="13"/>
      <c r="Q145" s="3"/>
      <c r="R145" s="3"/>
      <c r="S145" s="71"/>
      <c r="T145" s="3"/>
      <c r="U145" s="3"/>
      <c r="V145" s="3"/>
      <c r="W145" s="12"/>
      <c r="X145" s="12"/>
      <c r="Y145" s="71"/>
      <c r="Z145" s="3"/>
      <c r="AA145" s="3"/>
      <c r="AB145" s="3"/>
    </row>
    <row r="146" spans="1:29" ht="38.25" customHeight="1">
      <c r="A146" s="168"/>
      <c r="B146" s="126" t="s">
        <v>112</v>
      </c>
      <c r="C146" s="179">
        <v>2014</v>
      </c>
      <c r="D146" s="104"/>
      <c r="E146" s="182" t="s">
        <v>16</v>
      </c>
      <c r="F146" s="31" t="s">
        <v>17</v>
      </c>
      <c r="G146" s="6">
        <f>G149</f>
        <v>6924553.1899999995</v>
      </c>
      <c r="H146" s="6">
        <f t="shared" ref="H146:M146" si="129">H149</f>
        <v>3803014.65</v>
      </c>
      <c r="I146" s="6">
        <f t="shared" si="129"/>
        <v>2416058.4</v>
      </c>
      <c r="J146" s="13">
        <f t="shared" si="129"/>
        <v>76310.600000000006</v>
      </c>
      <c r="K146" s="13">
        <f t="shared" si="129"/>
        <v>0</v>
      </c>
      <c r="L146" s="13">
        <f t="shared" si="129"/>
        <v>425810</v>
      </c>
      <c r="M146" s="6">
        <f t="shared" si="129"/>
        <v>203359.54</v>
      </c>
      <c r="N146" s="13">
        <f t="shared" ref="N146:P146" si="130">N149</f>
        <v>0</v>
      </c>
      <c r="O146" s="13">
        <f t="shared" si="130"/>
        <v>0</v>
      </c>
      <c r="P146" s="13">
        <f t="shared" si="130"/>
        <v>0</v>
      </c>
      <c r="Q146" s="3"/>
      <c r="R146" s="3"/>
      <c r="S146" s="71"/>
      <c r="T146" s="3"/>
      <c r="U146" s="3"/>
      <c r="V146" s="3"/>
      <c r="W146" s="12"/>
      <c r="X146" s="12"/>
      <c r="Y146" s="71"/>
      <c r="Z146" s="3"/>
      <c r="AA146" s="3"/>
      <c r="AB146" s="3"/>
      <c r="AC146" s="7"/>
    </row>
    <row r="147" spans="1:29" ht="144">
      <c r="A147" s="169"/>
      <c r="B147" s="127"/>
      <c r="C147" s="180"/>
      <c r="D147" s="106"/>
      <c r="E147" s="183"/>
      <c r="F147" s="30" t="s">
        <v>18</v>
      </c>
      <c r="G147" s="6">
        <f>G150</f>
        <v>1827985.13</v>
      </c>
      <c r="H147" s="6">
        <f t="shared" ref="H147:M147" si="131">H150</f>
        <v>759462.65</v>
      </c>
      <c r="I147" s="6">
        <f t="shared" si="131"/>
        <v>363042.33999999997</v>
      </c>
      <c r="J147" s="13">
        <f t="shared" si="131"/>
        <v>76310.600000000006</v>
      </c>
      <c r="K147" s="13">
        <f t="shared" si="131"/>
        <v>0</v>
      </c>
      <c r="L147" s="13">
        <f t="shared" si="131"/>
        <v>425810</v>
      </c>
      <c r="M147" s="6">
        <f t="shared" si="131"/>
        <v>0</v>
      </c>
      <c r="N147" s="13">
        <f t="shared" ref="N147:P147" si="132">N150</f>
        <v>0</v>
      </c>
      <c r="O147" s="13">
        <f t="shared" si="132"/>
        <v>0</v>
      </c>
      <c r="P147" s="13">
        <f t="shared" si="132"/>
        <v>0</v>
      </c>
      <c r="Q147" s="3"/>
      <c r="R147" s="3"/>
      <c r="S147" s="71"/>
      <c r="T147" s="3"/>
      <c r="U147" s="3"/>
      <c r="V147" s="3"/>
      <c r="W147" s="12"/>
      <c r="X147" s="12"/>
      <c r="Y147" s="71"/>
      <c r="Z147" s="3"/>
      <c r="AA147" s="3"/>
      <c r="AB147" s="3"/>
    </row>
    <row r="148" spans="1:29" ht="84">
      <c r="A148" s="170"/>
      <c r="B148" s="128"/>
      <c r="C148" s="181"/>
      <c r="D148" s="106">
        <v>2025</v>
      </c>
      <c r="E148" s="184"/>
      <c r="F148" s="30" t="s">
        <v>19</v>
      </c>
      <c r="G148" s="6">
        <f>G151</f>
        <v>5096568.0600000005</v>
      </c>
      <c r="H148" s="6">
        <f t="shared" ref="H148:M148" si="133">H151</f>
        <v>3043552</v>
      </c>
      <c r="I148" s="6">
        <f t="shared" si="133"/>
        <v>2053016.06</v>
      </c>
      <c r="J148" s="13">
        <f t="shared" si="133"/>
        <v>0</v>
      </c>
      <c r="K148" s="13">
        <f t="shared" si="133"/>
        <v>0</v>
      </c>
      <c r="L148" s="13">
        <f t="shared" si="133"/>
        <v>0</v>
      </c>
      <c r="M148" s="6">
        <f t="shared" si="133"/>
        <v>0</v>
      </c>
      <c r="N148" s="13">
        <f t="shared" ref="N148:P148" si="134">N151</f>
        <v>0</v>
      </c>
      <c r="O148" s="13">
        <f t="shared" si="134"/>
        <v>0</v>
      </c>
      <c r="P148" s="13">
        <f t="shared" si="134"/>
        <v>0</v>
      </c>
      <c r="Q148" s="3"/>
      <c r="R148" s="3"/>
      <c r="S148" s="71"/>
      <c r="T148" s="3"/>
      <c r="U148" s="3"/>
      <c r="V148" s="3"/>
      <c r="W148" s="12"/>
      <c r="X148" s="12"/>
      <c r="Y148" s="71"/>
      <c r="Z148" s="3"/>
      <c r="AA148" s="3"/>
      <c r="AB148" s="3"/>
    </row>
    <row r="149" spans="1:29" ht="38.25" customHeight="1">
      <c r="A149" s="168"/>
      <c r="B149" s="165" t="s">
        <v>113</v>
      </c>
      <c r="C149" s="179">
        <v>2014</v>
      </c>
      <c r="D149" s="104"/>
      <c r="E149" s="182" t="s">
        <v>16</v>
      </c>
      <c r="F149" s="31" t="s">
        <v>17</v>
      </c>
      <c r="G149" s="6">
        <f>G152+G155+G158+G161+G167+G170+G173+G176+G179+G182+G185+G188+G191+G164</f>
        <v>6924553.1899999995</v>
      </c>
      <c r="H149" s="6">
        <f>H152+H155+H158+H161+H167+H170+H173+H176+H179+H182+H185+H188+H191+H164</f>
        <v>3803014.65</v>
      </c>
      <c r="I149" s="6">
        <f t="shared" ref="I149:M149" si="135">I152+I155+I158+I161+I167+I170+I173+I176+I179+I182+I185+I188+I191+I164</f>
        <v>2416058.4</v>
      </c>
      <c r="J149" s="13">
        <f t="shared" si="135"/>
        <v>76310.600000000006</v>
      </c>
      <c r="K149" s="13">
        <f t="shared" si="135"/>
        <v>0</v>
      </c>
      <c r="L149" s="13">
        <f t="shared" si="135"/>
        <v>425810</v>
      </c>
      <c r="M149" s="6">
        <f t="shared" si="135"/>
        <v>203359.54</v>
      </c>
      <c r="N149" s="13">
        <f t="shared" ref="N149:P149" si="136">N152+N155+N158+N161+N167+N170+N173+N176+N179+N182+N185+N188+N191+N164</f>
        <v>0</v>
      </c>
      <c r="O149" s="13">
        <f t="shared" si="136"/>
        <v>0</v>
      </c>
      <c r="P149" s="13">
        <f t="shared" si="136"/>
        <v>0</v>
      </c>
      <c r="Q149" s="3"/>
      <c r="R149" s="3"/>
      <c r="S149" s="71"/>
      <c r="T149" s="3"/>
      <c r="U149" s="3"/>
      <c r="V149" s="3"/>
      <c r="W149" s="12"/>
      <c r="X149" s="12"/>
      <c r="Y149" s="71"/>
      <c r="Z149" s="3"/>
      <c r="AA149" s="3"/>
      <c r="AB149" s="3"/>
    </row>
    <row r="150" spans="1:29" ht="144">
      <c r="A150" s="169"/>
      <c r="B150" s="166"/>
      <c r="C150" s="180"/>
      <c r="D150" s="106"/>
      <c r="E150" s="183"/>
      <c r="F150" s="30" t="s">
        <v>18</v>
      </c>
      <c r="G150" s="6">
        <f t="shared" ref="G150:G151" si="137">G153+G156+G159+G162+G168+G171+G174+G177+G180+G183+G186+G189+G192+G165</f>
        <v>1827985.13</v>
      </c>
      <c r="H150" s="6">
        <f>H153+H156+H159+H162+H168+H171+H174+H177+H180+H183+H186+H189+H192+H165</f>
        <v>759462.65</v>
      </c>
      <c r="I150" s="6">
        <f t="shared" ref="I150:L150" si="138">I153+I156+I159+I162+I168+I171+I174+I177+I180+I183+I186+I189+I192+I165</f>
        <v>363042.33999999997</v>
      </c>
      <c r="J150" s="13">
        <f t="shared" si="138"/>
        <v>76310.600000000006</v>
      </c>
      <c r="K150" s="13">
        <f t="shared" si="138"/>
        <v>0</v>
      </c>
      <c r="L150" s="13">
        <f t="shared" si="138"/>
        <v>425810</v>
      </c>
      <c r="M150" s="6"/>
      <c r="N150" s="13">
        <f t="shared" ref="N150:P150" si="139">N153+N156+N159+N162+N168+N171+N174+N177+N180+N183+N186+N189+N192+N165</f>
        <v>0</v>
      </c>
      <c r="O150" s="13">
        <f t="shared" si="139"/>
        <v>0</v>
      </c>
      <c r="P150" s="13">
        <f t="shared" si="139"/>
        <v>0</v>
      </c>
      <c r="Q150" s="3"/>
      <c r="R150" s="3"/>
      <c r="S150" s="71"/>
      <c r="T150" s="3"/>
      <c r="U150" s="3"/>
      <c r="V150" s="3"/>
      <c r="W150" s="12"/>
      <c r="X150" s="12"/>
      <c r="Y150" s="71"/>
      <c r="Z150" s="3"/>
      <c r="AA150" s="3"/>
      <c r="AB150" s="3"/>
    </row>
    <row r="151" spans="1:29" ht="84">
      <c r="A151" s="170"/>
      <c r="B151" s="167"/>
      <c r="C151" s="181"/>
      <c r="D151" s="106">
        <v>2025</v>
      </c>
      <c r="E151" s="184"/>
      <c r="F151" s="30" t="s">
        <v>19</v>
      </c>
      <c r="G151" s="6">
        <f t="shared" si="137"/>
        <v>5096568.0600000005</v>
      </c>
      <c r="H151" s="6">
        <f>H154+H157+H160+H163+H169+H172+H175+H178+H181+H184+H187+H190+H193+H166</f>
        <v>3043552</v>
      </c>
      <c r="I151" s="6">
        <f t="shared" ref="I151:M151" si="140">I154+I157+I160+I163+I169+I172+I175+I178+I181+I184+I187+I190+I193</f>
        <v>2053016.06</v>
      </c>
      <c r="J151" s="13">
        <f t="shared" si="140"/>
        <v>0</v>
      </c>
      <c r="K151" s="13">
        <f t="shared" si="140"/>
        <v>0</v>
      </c>
      <c r="L151" s="13">
        <f t="shared" si="140"/>
        <v>0</v>
      </c>
      <c r="M151" s="6">
        <f t="shared" si="140"/>
        <v>0</v>
      </c>
      <c r="N151" s="13">
        <f t="shared" ref="N151:P151" si="141">N154+N157+N160+N163+N169+N172+N175+N178+N181+N184+N187+N190+N193</f>
        <v>0</v>
      </c>
      <c r="O151" s="13">
        <f t="shared" si="141"/>
        <v>0</v>
      </c>
      <c r="P151" s="13">
        <f t="shared" si="141"/>
        <v>0</v>
      </c>
      <c r="Q151" s="3"/>
      <c r="R151" s="3"/>
      <c r="S151" s="71"/>
      <c r="T151" s="3"/>
      <c r="U151" s="3"/>
      <c r="V151" s="3"/>
      <c r="W151" s="12"/>
      <c r="X151" s="12"/>
      <c r="Y151" s="71"/>
      <c r="Z151" s="3"/>
      <c r="AA151" s="3"/>
      <c r="AB151" s="3"/>
    </row>
    <row r="152" spans="1:29" ht="5.25" customHeight="1">
      <c r="A152" s="168"/>
      <c r="B152" s="165" t="s">
        <v>42</v>
      </c>
      <c r="C152" s="179">
        <v>2014</v>
      </c>
      <c r="D152" s="104"/>
      <c r="E152" s="182" t="s">
        <v>16</v>
      </c>
      <c r="F152" s="30" t="s">
        <v>17</v>
      </c>
      <c r="G152" s="6">
        <f>H152+I152+J152+K152+L152+M152+N152+O152+P152</f>
        <v>205000</v>
      </c>
      <c r="H152" s="6">
        <f>H153+H154</f>
        <v>205000</v>
      </c>
      <c r="I152" s="6">
        <f t="shared" ref="I152:M152" si="142">I153+I154</f>
        <v>0</v>
      </c>
      <c r="J152" s="13">
        <f t="shared" si="142"/>
        <v>0</v>
      </c>
      <c r="K152" s="13">
        <f t="shared" si="142"/>
        <v>0</v>
      </c>
      <c r="L152" s="13">
        <f t="shared" si="142"/>
        <v>0</v>
      </c>
      <c r="M152" s="6">
        <f t="shared" si="142"/>
        <v>0</v>
      </c>
      <c r="N152" s="13">
        <f t="shared" ref="N152:P152" si="143">N153+N154</f>
        <v>0</v>
      </c>
      <c r="O152" s="13">
        <f t="shared" si="143"/>
        <v>0</v>
      </c>
      <c r="P152" s="13">
        <f t="shared" si="143"/>
        <v>0</v>
      </c>
      <c r="Q152" s="70" t="s">
        <v>140</v>
      </c>
      <c r="R152" s="3" t="s">
        <v>127</v>
      </c>
      <c r="S152" s="71"/>
      <c r="T152" s="71">
        <v>100</v>
      </c>
      <c r="U152" s="3"/>
      <c r="V152" s="3"/>
      <c r="W152" s="12"/>
      <c r="X152" s="12"/>
      <c r="Y152" s="71"/>
      <c r="Z152" s="3"/>
      <c r="AA152" s="3"/>
      <c r="AB152" s="3"/>
    </row>
    <row r="153" spans="1:29" ht="144" hidden="1">
      <c r="A153" s="169"/>
      <c r="B153" s="166"/>
      <c r="C153" s="180"/>
      <c r="D153" s="106"/>
      <c r="E153" s="183"/>
      <c r="F153" s="30" t="s">
        <v>18</v>
      </c>
      <c r="G153" s="6">
        <f>H153+I153+J153+K153+L153+M153+N153+O153+P153</f>
        <v>205000</v>
      </c>
      <c r="H153" s="6">
        <v>205000</v>
      </c>
      <c r="I153" s="6"/>
      <c r="J153" s="13"/>
      <c r="K153" s="13"/>
      <c r="L153" s="13"/>
      <c r="M153" s="6"/>
      <c r="N153" s="13"/>
      <c r="O153" s="13"/>
      <c r="P153" s="13"/>
      <c r="Q153" s="3"/>
      <c r="R153" s="3"/>
      <c r="S153" s="71"/>
      <c r="T153" s="3"/>
      <c r="U153" s="3"/>
      <c r="V153" s="3"/>
      <c r="W153" s="12"/>
      <c r="X153" s="12"/>
      <c r="Y153" s="71"/>
      <c r="Z153" s="3"/>
      <c r="AA153" s="3"/>
      <c r="AB153" s="3"/>
    </row>
    <row r="154" spans="1:29" ht="84" hidden="1">
      <c r="A154" s="170"/>
      <c r="B154" s="167"/>
      <c r="C154" s="181"/>
      <c r="D154" s="106">
        <v>2025</v>
      </c>
      <c r="E154" s="184"/>
      <c r="F154" s="30" t="s">
        <v>19</v>
      </c>
      <c r="G154" s="6">
        <f>H154+I154+J154+K154+L154+M154+N154+O154+P154</f>
        <v>0</v>
      </c>
      <c r="H154" s="6"/>
      <c r="I154" s="6"/>
      <c r="J154" s="13"/>
      <c r="K154" s="13"/>
      <c r="L154" s="13"/>
      <c r="M154" s="6"/>
      <c r="N154" s="13"/>
      <c r="O154" s="13"/>
      <c r="P154" s="13"/>
      <c r="Q154" s="3"/>
      <c r="R154" s="3"/>
      <c r="S154" s="71"/>
      <c r="T154" s="3"/>
      <c r="U154" s="3"/>
      <c r="V154" s="3"/>
      <c r="W154" s="12"/>
      <c r="X154" s="12"/>
      <c r="Y154" s="71"/>
      <c r="Z154" s="3"/>
      <c r="AA154" s="3"/>
      <c r="AB154" s="3"/>
    </row>
    <row r="155" spans="1:29" ht="6.75" customHeight="1">
      <c r="A155" s="168"/>
      <c r="B155" s="165" t="s">
        <v>41</v>
      </c>
      <c r="C155" s="179">
        <v>2014</v>
      </c>
      <c r="D155" s="104"/>
      <c r="E155" s="182" t="s">
        <v>16</v>
      </c>
      <c r="F155" s="30" t="s">
        <v>17</v>
      </c>
      <c r="G155" s="6">
        <f>H155+I155+J155+K155+L155+M155+N155+O155+P155</f>
        <v>348480</v>
      </c>
      <c r="H155" s="6">
        <f>H156+H157</f>
        <v>269680</v>
      </c>
      <c r="I155" s="6">
        <f t="shared" ref="I155:M155" si="144">I156+I157</f>
        <v>78800</v>
      </c>
      <c r="J155" s="13">
        <f t="shared" si="144"/>
        <v>0</v>
      </c>
      <c r="K155" s="13">
        <f t="shared" si="144"/>
        <v>0</v>
      </c>
      <c r="L155" s="13">
        <f t="shared" si="144"/>
        <v>0</v>
      </c>
      <c r="M155" s="6">
        <f t="shared" si="144"/>
        <v>0</v>
      </c>
      <c r="N155" s="13">
        <f t="shared" ref="N155:P155" si="145">N156+N157</f>
        <v>0</v>
      </c>
      <c r="O155" s="13">
        <f t="shared" si="145"/>
        <v>0</v>
      </c>
      <c r="P155" s="13">
        <f t="shared" si="145"/>
        <v>0</v>
      </c>
      <c r="Q155" s="70" t="s">
        <v>140</v>
      </c>
      <c r="R155" s="3" t="s">
        <v>127</v>
      </c>
      <c r="S155" s="71"/>
      <c r="T155" s="3">
        <v>100</v>
      </c>
      <c r="U155" s="3"/>
      <c r="V155" s="3"/>
      <c r="W155" s="12"/>
      <c r="X155" s="12"/>
      <c r="Y155" s="71"/>
      <c r="Z155" s="3"/>
      <c r="AA155" s="3"/>
      <c r="AB155" s="3"/>
      <c r="AC155" s="7"/>
    </row>
    <row r="156" spans="1:29" ht="144" hidden="1">
      <c r="A156" s="169"/>
      <c r="B156" s="166"/>
      <c r="C156" s="180"/>
      <c r="D156" s="106"/>
      <c r="E156" s="183"/>
      <c r="F156" s="30" t="s">
        <v>18</v>
      </c>
      <c r="G156" s="6">
        <f t="shared" ref="G156:G157" si="146">H156+I156+J156+K156+L156+M156+N156+O156+P156</f>
        <v>348480</v>
      </c>
      <c r="H156" s="6">
        <v>269680</v>
      </c>
      <c r="I156" s="6">
        <v>78800</v>
      </c>
      <c r="J156" s="13"/>
      <c r="K156" s="13"/>
      <c r="L156" s="13"/>
      <c r="M156" s="6"/>
      <c r="N156" s="13"/>
      <c r="O156" s="13"/>
      <c r="P156" s="13"/>
      <c r="Q156" s="3"/>
      <c r="R156" s="3"/>
      <c r="S156" s="71"/>
      <c r="T156" s="3"/>
      <c r="U156" s="3"/>
      <c r="V156" s="3"/>
      <c r="W156" s="12"/>
      <c r="X156" s="12"/>
      <c r="Y156" s="71"/>
      <c r="Z156" s="3"/>
      <c r="AA156" s="3"/>
      <c r="AB156" s="3"/>
    </row>
    <row r="157" spans="1:29" ht="81.75" hidden="1" customHeight="1">
      <c r="A157" s="170"/>
      <c r="B157" s="167"/>
      <c r="C157" s="181"/>
      <c r="D157" s="105">
        <v>2025</v>
      </c>
      <c r="E157" s="184"/>
      <c r="F157" s="30" t="s">
        <v>19</v>
      </c>
      <c r="G157" s="6">
        <f t="shared" si="146"/>
        <v>0</v>
      </c>
      <c r="H157" s="6"/>
      <c r="I157" s="6"/>
      <c r="J157" s="13"/>
      <c r="K157" s="13"/>
      <c r="L157" s="13"/>
      <c r="M157" s="6"/>
      <c r="N157" s="13"/>
      <c r="O157" s="13"/>
      <c r="P157" s="13"/>
      <c r="Q157" s="3"/>
      <c r="R157" s="3"/>
      <c r="S157" s="71"/>
      <c r="T157" s="3"/>
      <c r="U157" s="3"/>
      <c r="V157" s="3"/>
      <c r="W157" s="12"/>
      <c r="X157" s="12"/>
      <c r="Y157" s="71"/>
      <c r="Z157" s="3"/>
      <c r="AA157" s="3"/>
      <c r="AB157" s="3"/>
    </row>
    <row r="158" spans="1:29" ht="38.25" hidden="1" customHeight="1">
      <c r="A158" s="168"/>
      <c r="B158" s="165" t="s">
        <v>43</v>
      </c>
      <c r="C158" s="168">
        <v>2014</v>
      </c>
      <c r="D158" s="105">
        <v>2025</v>
      </c>
      <c r="E158" s="171" t="s">
        <v>16</v>
      </c>
      <c r="F158" s="30" t="s">
        <v>17</v>
      </c>
      <c r="G158" s="6">
        <f t="shared" ref="G158:G193" si="147">H158+I158+J158+K158+L158+M158</f>
        <v>0</v>
      </c>
      <c r="H158" s="6">
        <f>H159+H160</f>
        <v>0</v>
      </c>
      <c r="I158" s="6">
        <f t="shared" ref="I158:M158" si="148">I159+I160</f>
        <v>0</v>
      </c>
      <c r="J158" s="13">
        <f t="shared" si="148"/>
        <v>0</v>
      </c>
      <c r="K158" s="13">
        <f t="shared" si="148"/>
        <v>0</v>
      </c>
      <c r="L158" s="13">
        <f t="shared" si="148"/>
        <v>0</v>
      </c>
      <c r="M158" s="6">
        <f t="shared" si="148"/>
        <v>0</v>
      </c>
      <c r="N158" s="13">
        <f t="shared" ref="N158:P158" si="149">N159+N160</f>
        <v>0</v>
      </c>
      <c r="O158" s="13">
        <f t="shared" si="149"/>
        <v>0</v>
      </c>
      <c r="P158" s="13">
        <f t="shared" si="149"/>
        <v>0</v>
      </c>
      <c r="Q158" s="70"/>
      <c r="R158" s="3"/>
      <c r="S158" s="71"/>
      <c r="T158" s="3"/>
      <c r="U158" s="3"/>
      <c r="V158" s="3"/>
      <c r="W158" s="12"/>
      <c r="X158" s="12"/>
      <c r="Y158" s="71"/>
      <c r="Z158" s="3"/>
      <c r="AA158" s="3"/>
      <c r="AB158" s="3"/>
    </row>
    <row r="159" spans="1:29" ht="144" hidden="1">
      <c r="A159" s="169"/>
      <c r="B159" s="166"/>
      <c r="C159" s="169"/>
      <c r="D159" s="29">
        <v>2025</v>
      </c>
      <c r="E159" s="172"/>
      <c r="F159" s="30" t="s">
        <v>18</v>
      </c>
      <c r="G159" s="6">
        <f t="shared" si="147"/>
        <v>0</v>
      </c>
      <c r="H159" s="6"/>
      <c r="I159" s="6"/>
      <c r="J159" s="13"/>
      <c r="K159" s="13"/>
      <c r="L159" s="13"/>
      <c r="M159" s="6"/>
      <c r="N159" s="13"/>
      <c r="O159" s="13"/>
      <c r="P159" s="13"/>
      <c r="Q159" s="3"/>
      <c r="R159" s="3"/>
      <c r="S159" s="71"/>
      <c r="T159" s="3"/>
      <c r="U159" s="3"/>
      <c r="V159" s="3"/>
      <c r="W159" s="12"/>
      <c r="X159" s="12"/>
      <c r="Y159" s="71"/>
      <c r="Z159" s="3"/>
      <c r="AA159" s="3"/>
      <c r="AB159" s="3"/>
    </row>
    <row r="160" spans="1:29" ht="84" hidden="1">
      <c r="A160" s="170"/>
      <c r="B160" s="167"/>
      <c r="C160" s="170"/>
      <c r="D160" s="29">
        <v>2025</v>
      </c>
      <c r="E160" s="173"/>
      <c r="F160" s="30" t="s">
        <v>19</v>
      </c>
      <c r="G160" s="6">
        <f t="shared" si="147"/>
        <v>0</v>
      </c>
      <c r="H160" s="6"/>
      <c r="I160" s="6"/>
      <c r="J160" s="13"/>
      <c r="K160" s="13"/>
      <c r="L160" s="13"/>
      <c r="M160" s="6"/>
      <c r="N160" s="13"/>
      <c r="O160" s="13"/>
      <c r="P160" s="13"/>
      <c r="Q160" s="3"/>
      <c r="R160" s="3"/>
      <c r="S160" s="71"/>
      <c r="T160" s="3"/>
      <c r="U160" s="3"/>
      <c r="V160" s="3"/>
      <c r="W160" s="12"/>
      <c r="X160" s="12"/>
      <c r="Y160" s="71"/>
      <c r="Z160" s="3"/>
      <c r="AA160" s="3"/>
      <c r="AB160" s="3"/>
    </row>
    <row r="161" spans="1:28" ht="2.25" hidden="1" customHeight="1">
      <c r="A161" s="168"/>
      <c r="B161" s="165" t="s">
        <v>44</v>
      </c>
      <c r="C161" s="168">
        <v>2014</v>
      </c>
      <c r="D161" s="29">
        <v>2025</v>
      </c>
      <c r="E161" s="171" t="s">
        <v>16</v>
      </c>
      <c r="F161" s="30" t="s">
        <v>17</v>
      </c>
      <c r="G161" s="6">
        <f t="shared" si="147"/>
        <v>0</v>
      </c>
      <c r="H161" s="6">
        <f>H162+H163</f>
        <v>0</v>
      </c>
      <c r="I161" s="6">
        <f t="shared" ref="I161:M161" si="150">I162+I163</f>
        <v>0</v>
      </c>
      <c r="J161" s="13">
        <f t="shared" si="150"/>
        <v>0</v>
      </c>
      <c r="K161" s="13">
        <f t="shared" si="150"/>
        <v>0</v>
      </c>
      <c r="L161" s="13">
        <f t="shared" si="150"/>
        <v>0</v>
      </c>
      <c r="M161" s="6">
        <f t="shared" si="150"/>
        <v>0</v>
      </c>
      <c r="N161" s="13">
        <f t="shared" ref="N161:P161" si="151">N162+N163</f>
        <v>0</v>
      </c>
      <c r="O161" s="13">
        <f t="shared" si="151"/>
        <v>0</v>
      </c>
      <c r="P161" s="13">
        <f t="shared" si="151"/>
        <v>0</v>
      </c>
      <c r="Q161" s="3"/>
      <c r="R161" s="3"/>
      <c r="S161" s="71"/>
      <c r="T161" s="3"/>
      <c r="U161" s="3"/>
      <c r="V161" s="3"/>
      <c r="W161" s="12"/>
      <c r="X161" s="12"/>
      <c r="Y161" s="71"/>
      <c r="Z161" s="3"/>
      <c r="AA161" s="3"/>
      <c r="AB161" s="3"/>
    </row>
    <row r="162" spans="1:28" ht="114.75" hidden="1" customHeight="1">
      <c r="A162" s="169"/>
      <c r="B162" s="166"/>
      <c r="C162" s="169"/>
      <c r="D162" s="29">
        <v>2025</v>
      </c>
      <c r="E162" s="172"/>
      <c r="F162" s="30" t="s">
        <v>18</v>
      </c>
      <c r="G162" s="6">
        <f t="shared" si="147"/>
        <v>0</v>
      </c>
      <c r="H162" s="6"/>
      <c r="I162" s="6"/>
      <c r="J162" s="13"/>
      <c r="K162" s="13"/>
      <c r="L162" s="13"/>
      <c r="M162" s="6"/>
      <c r="N162" s="13"/>
      <c r="O162" s="13"/>
      <c r="P162" s="13"/>
      <c r="Q162" s="3"/>
      <c r="R162" s="3"/>
      <c r="S162" s="71"/>
      <c r="T162" s="3"/>
      <c r="U162" s="3"/>
      <c r="V162" s="3"/>
      <c r="W162" s="12"/>
      <c r="X162" s="12"/>
      <c r="Y162" s="71"/>
      <c r="Z162" s="3"/>
      <c r="AA162" s="3"/>
      <c r="AB162" s="3"/>
    </row>
    <row r="163" spans="1:28" ht="63.75" hidden="1" customHeight="1">
      <c r="A163" s="170"/>
      <c r="B163" s="167"/>
      <c r="C163" s="170"/>
      <c r="D163" s="104">
        <v>2025</v>
      </c>
      <c r="E163" s="173"/>
      <c r="F163" s="30" t="s">
        <v>19</v>
      </c>
      <c r="G163" s="6">
        <f t="shared" si="147"/>
        <v>0</v>
      </c>
      <c r="H163" s="6"/>
      <c r="I163" s="6"/>
      <c r="J163" s="13"/>
      <c r="K163" s="13"/>
      <c r="L163" s="13"/>
      <c r="M163" s="6"/>
      <c r="N163" s="13"/>
      <c r="O163" s="13"/>
      <c r="P163" s="13"/>
      <c r="Q163" s="3"/>
      <c r="R163" s="3"/>
      <c r="S163" s="71"/>
      <c r="T163" s="3"/>
      <c r="U163" s="3"/>
      <c r="V163" s="3"/>
      <c r="W163" s="12"/>
      <c r="X163" s="12"/>
      <c r="Y163" s="71"/>
      <c r="Z163" s="3"/>
      <c r="AA163" s="3"/>
      <c r="AB163" s="3"/>
    </row>
    <row r="164" spans="1:28" ht="8.25" customHeight="1">
      <c r="A164" s="168"/>
      <c r="B164" s="165" t="s">
        <v>61</v>
      </c>
      <c r="C164" s="179">
        <v>2014</v>
      </c>
      <c r="D164" s="104"/>
      <c r="E164" s="182" t="s">
        <v>16</v>
      </c>
      <c r="F164" s="30" t="s">
        <v>17</v>
      </c>
      <c r="G164" s="6">
        <f t="shared" si="147"/>
        <v>356668</v>
      </c>
      <c r="H164" s="6">
        <f>H165+H166</f>
        <v>157968</v>
      </c>
      <c r="I164" s="6">
        <f t="shared" ref="I164:M164" si="152">I165+I166</f>
        <v>198700</v>
      </c>
      <c r="J164" s="13">
        <f t="shared" si="152"/>
        <v>0</v>
      </c>
      <c r="K164" s="13">
        <f t="shared" si="152"/>
        <v>0</v>
      </c>
      <c r="L164" s="13">
        <f t="shared" si="152"/>
        <v>0</v>
      </c>
      <c r="M164" s="6">
        <f t="shared" si="152"/>
        <v>0</v>
      </c>
      <c r="N164" s="13">
        <f t="shared" ref="N164:P164" si="153">N165+N166</f>
        <v>0</v>
      </c>
      <c r="O164" s="13">
        <f t="shared" si="153"/>
        <v>0</v>
      </c>
      <c r="P164" s="13">
        <f t="shared" si="153"/>
        <v>0</v>
      </c>
      <c r="Q164" s="70" t="s">
        <v>140</v>
      </c>
      <c r="R164" s="3" t="s">
        <v>127</v>
      </c>
      <c r="S164" s="71"/>
      <c r="T164" s="71">
        <v>100</v>
      </c>
      <c r="U164" s="71">
        <v>100</v>
      </c>
      <c r="V164" s="71"/>
      <c r="W164" s="74"/>
      <c r="X164" s="74"/>
      <c r="Y164" s="71"/>
      <c r="Z164" s="71"/>
      <c r="AA164" s="71"/>
      <c r="AB164" s="71"/>
    </row>
    <row r="165" spans="1:28" ht="144" hidden="1">
      <c r="A165" s="169"/>
      <c r="B165" s="166"/>
      <c r="C165" s="180"/>
      <c r="D165" s="106"/>
      <c r="E165" s="183"/>
      <c r="F165" s="30" t="s">
        <v>18</v>
      </c>
      <c r="G165" s="6">
        <f t="shared" si="147"/>
        <v>356668</v>
      </c>
      <c r="H165" s="6">
        <v>157968</v>
      </c>
      <c r="I165" s="6">
        <v>198700</v>
      </c>
      <c r="J165" s="13"/>
      <c r="K165" s="13"/>
      <c r="L165" s="13"/>
      <c r="M165" s="6"/>
      <c r="N165" s="13"/>
      <c r="O165" s="13"/>
      <c r="P165" s="13"/>
      <c r="Q165" s="3"/>
      <c r="R165" s="3"/>
      <c r="S165" s="71"/>
      <c r="T165" s="3"/>
      <c r="U165" s="3"/>
      <c r="V165" s="3"/>
      <c r="W165" s="12"/>
      <c r="X165" s="12"/>
      <c r="Y165" s="71"/>
      <c r="Z165" s="3"/>
      <c r="AA165" s="3"/>
      <c r="AB165" s="3"/>
    </row>
    <row r="166" spans="1:28" ht="84" hidden="1">
      <c r="A166" s="170"/>
      <c r="B166" s="167"/>
      <c r="C166" s="181"/>
      <c r="D166" s="106">
        <v>2025</v>
      </c>
      <c r="E166" s="184"/>
      <c r="F166" s="30" t="s">
        <v>19</v>
      </c>
      <c r="G166" s="6">
        <f t="shared" si="147"/>
        <v>0</v>
      </c>
      <c r="H166" s="6"/>
      <c r="I166" s="6"/>
      <c r="J166" s="13"/>
      <c r="K166" s="13"/>
      <c r="L166" s="13"/>
      <c r="M166" s="6"/>
      <c r="N166" s="13"/>
      <c r="O166" s="13"/>
      <c r="P166" s="13"/>
      <c r="Q166" s="3"/>
      <c r="R166" s="3"/>
      <c r="S166" s="71"/>
      <c r="T166" s="3"/>
      <c r="U166" s="3"/>
      <c r="V166" s="3"/>
      <c r="W166" s="12"/>
      <c r="X166" s="12"/>
      <c r="Y166" s="71"/>
      <c r="Z166" s="3"/>
      <c r="AA166" s="3"/>
      <c r="AB166" s="3"/>
    </row>
    <row r="167" spans="1:28" ht="3.75" customHeight="1">
      <c r="A167" s="168"/>
      <c r="B167" s="165" t="s">
        <v>45</v>
      </c>
      <c r="C167" s="179">
        <v>2014</v>
      </c>
      <c r="D167" s="104"/>
      <c r="E167" s="182" t="s">
        <v>16</v>
      </c>
      <c r="F167" s="30" t="s">
        <v>17</v>
      </c>
      <c r="G167" s="6">
        <f>H167+I167+J167+K167+L167+M167+N167</f>
        <v>3170366.65</v>
      </c>
      <c r="H167" s="6">
        <f>H168+H169</f>
        <v>3170366.65</v>
      </c>
      <c r="I167" s="6">
        <f t="shared" ref="I167:M167" si="154">I168+I169</f>
        <v>0</v>
      </c>
      <c r="J167" s="13">
        <f t="shared" si="154"/>
        <v>0</v>
      </c>
      <c r="K167" s="13">
        <f t="shared" si="154"/>
        <v>0</v>
      </c>
      <c r="L167" s="13">
        <f t="shared" si="154"/>
        <v>0</v>
      </c>
      <c r="M167" s="6">
        <f t="shared" si="154"/>
        <v>0</v>
      </c>
      <c r="N167" s="13">
        <f t="shared" ref="N167:P167" si="155">N168+N169</f>
        <v>0</v>
      </c>
      <c r="O167" s="13">
        <f t="shared" si="155"/>
        <v>0</v>
      </c>
      <c r="P167" s="13">
        <f t="shared" si="155"/>
        <v>0</v>
      </c>
      <c r="Q167" s="70" t="s">
        <v>140</v>
      </c>
      <c r="R167" s="3" t="s">
        <v>127</v>
      </c>
      <c r="S167" s="71"/>
      <c r="T167" s="71">
        <v>100</v>
      </c>
      <c r="U167" s="71"/>
      <c r="V167" s="71"/>
      <c r="W167" s="74"/>
      <c r="X167" s="74"/>
      <c r="Y167" s="71"/>
      <c r="Z167" s="71"/>
      <c r="AA167" s="71"/>
      <c r="AB167" s="71"/>
    </row>
    <row r="168" spans="1:28" ht="144" hidden="1">
      <c r="A168" s="169"/>
      <c r="B168" s="166"/>
      <c r="C168" s="180"/>
      <c r="D168" s="106"/>
      <c r="E168" s="183"/>
      <c r="F168" s="30" t="s">
        <v>18</v>
      </c>
      <c r="G168" s="6">
        <f>H168+I168+J168+K168+L168+M168+N168+O168+P168</f>
        <v>126814.65</v>
      </c>
      <c r="H168" s="6">
        <v>126814.65</v>
      </c>
      <c r="I168" s="6"/>
      <c r="J168" s="13"/>
      <c r="K168" s="13"/>
      <c r="L168" s="13"/>
      <c r="M168" s="6"/>
      <c r="N168" s="13"/>
      <c r="O168" s="13"/>
      <c r="P168" s="13"/>
      <c r="Q168" s="3"/>
      <c r="R168" s="3"/>
      <c r="S168" s="71"/>
      <c r="T168" s="3"/>
      <c r="U168" s="3"/>
      <c r="V168" s="3"/>
      <c r="W168" s="12"/>
      <c r="X168" s="12"/>
      <c r="Y168" s="71"/>
      <c r="Z168" s="3"/>
      <c r="AA168" s="3"/>
      <c r="AB168" s="3"/>
    </row>
    <row r="169" spans="1:28" ht="84" hidden="1">
      <c r="A169" s="170"/>
      <c r="B169" s="167"/>
      <c r="C169" s="181"/>
      <c r="D169" s="106">
        <v>2025</v>
      </c>
      <c r="E169" s="184"/>
      <c r="F169" s="30" t="s">
        <v>19</v>
      </c>
      <c r="G169" s="6">
        <f t="shared" si="147"/>
        <v>3043552</v>
      </c>
      <c r="H169" s="6">
        <v>3043552</v>
      </c>
      <c r="I169" s="6"/>
      <c r="J169" s="13"/>
      <c r="K169" s="13"/>
      <c r="L169" s="13"/>
      <c r="M169" s="6"/>
      <c r="N169" s="13"/>
      <c r="O169" s="13"/>
      <c r="P169" s="13"/>
      <c r="Q169" s="3"/>
      <c r="R169" s="3"/>
      <c r="S169" s="71"/>
      <c r="T169" s="3"/>
      <c r="U169" s="3"/>
      <c r="V169" s="3"/>
      <c r="W169" s="12"/>
      <c r="X169" s="12"/>
      <c r="Y169" s="71"/>
      <c r="Z169" s="3"/>
      <c r="AA169" s="3"/>
      <c r="AB169" s="3"/>
    </row>
    <row r="170" spans="1:28" ht="8.25" customHeight="1">
      <c r="A170" s="168"/>
      <c r="B170" s="165" t="s">
        <v>46</v>
      </c>
      <c r="C170" s="179">
        <v>2014</v>
      </c>
      <c r="D170" s="104"/>
      <c r="E170" s="182" t="s">
        <v>16</v>
      </c>
      <c r="F170" s="30" t="s">
        <v>17</v>
      </c>
      <c r="G170" s="6">
        <f t="shared" si="147"/>
        <v>2138558.4</v>
      </c>
      <c r="H170" s="6">
        <f>H171+H172</f>
        <v>0</v>
      </c>
      <c r="I170" s="6">
        <f t="shared" ref="I170:M170" si="156">I171+I172</f>
        <v>2138558.4</v>
      </c>
      <c r="J170" s="13">
        <f t="shared" si="156"/>
        <v>0</v>
      </c>
      <c r="K170" s="13">
        <f t="shared" si="156"/>
        <v>0</v>
      </c>
      <c r="L170" s="13">
        <f t="shared" si="156"/>
        <v>0</v>
      </c>
      <c r="M170" s="6">
        <f t="shared" si="156"/>
        <v>0</v>
      </c>
      <c r="N170" s="13">
        <f t="shared" ref="N170:P170" si="157">N171+N172</f>
        <v>0</v>
      </c>
      <c r="O170" s="13">
        <f t="shared" si="157"/>
        <v>0</v>
      </c>
      <c r="P170" s="13">
        <f t="shared" si="157"/>
        <v>0</v>
      </c>
      <c r="Q170" s="70" t="s">
        <v>140</v>
      </c>
      <c r="R170" s="3" t="s">
        <v>127</v>
      </c>
      <c r="S170" s="71"/>
      <c r="T170" s="71">
        <v>100</v>
      </c>
      <c r="U170" s="71"/>
      <c r="V170" s="71"/>
      <c r="W170" s="74"/>
      <c r="X170" s="74"/>
      <c r="Y170" s="71"/>
      <c r="Z170" s="71"/>
      <c r="AA170" s="71"/>
      <c r="AB170" s="71"/>
    </row>
    <row r="171" spans="1:28" ht="144" hidden="1">
      <c r="A171" s="169"/>
      <c r="B171" s="166"/>
      <c r="C171" s="180"/>
      <c r="D171" s="106"/>
      <c r="E171" s="183"/>
      <c r="F171" s="30" t="s">
        <v>18</v>
      </c>
      <c r="G171" s="6">
        <f t="shared" si="147"/>
        <v>85542.34</v>
      </c>
      <c r="H171" s="6"/>
      <c r="I171" s="6">
        <v>85542.34</v>
      </c>
      <c r="J171" s="13"/>
      <c r="K171" s="13"/>
      <c r="L171" s="13"/>
      <c r="M171" s="6"/>
      <c r="N171" s="13"/>
      <c r="O171" s="13"/>
      <c r="P171" s="13"/>
      <c r="Q171" s="3"/>
      <c r="R171" s="3"/>
      <c r="S171" s="71"/>
      <c r="T171" s="3"/>
      <c r="U171" s="3"/>
      <c r="V171" s="3"/>
      <c r="W171" s="12"/>
      <c r="X171" s="12"/>
      <c r="Y171" s="71"/>
      <c r="Z171" s="3"/>
      <c r="AA171" s="3"/>
      <c r="AB171" s="3"/>
    </row>
    <row r="172" spans="1:28" ht="84" hidden="1">
      <c r="A172" s="170"/>
      <c r="B172" s="167"/>
      <c r="C172" s="181"/>
      <c r="D172" s="106">
        <v>2025</v>
      </c>
      <c r="E172" s="184"/>
      <c r="F172" s="30" t="s">
        <v>19</v>
      </c>
      <c r="G172" s="6">
        <f t="shared" si="147"/>
        <v>2053016.06</v>
      </c>
      <c r="H172" s="6"/>
      <c r="I172" s="6">
        <v>2053016.06</v>
      </c>
      <c r="J172" s="13"/>
      <c r="K172" s="13"/>
      <c r="L172" s="13"/>
      <c r="M172" s="6"/>
      <c r="N172" s="13"/>
      <c r="O172" s="13"/>
      <c r="P172" s="13"/>
      <c r="Q172" s="3"/>
      <c r="R172" s="3"/>
      <c r="S172" s="71"/>
      <c r="T172" s="3"/>
      <c r="U172" s="3"/>
      <c r="V172" s="3"/>
      <c r="W172" s="12"/>
      <c r="X172" s="12"/>
      <c r="Y172" s="71"/>
      <c r="Z172" s="3"/>
      <c r="AA172" s="3"/>
      <c r="AB172" s="3"/>
    </row>
    <row r="173" spans="1:28" ht="6.75" customHeight="1">
      <c r="A173" s="168"/>
      <c r="B173" s="165" t="s">
        <v>57</v>
      </c>
      <c r="C173" s="179">
        <v>2014</v>
      </c>
      <c r="D173" s="104"/>
      <c r="E173" s="182" t="s">
        <v>16</v>
      </c>
      <c r="F173" s="30" t="s">
        <v>17</v>
      </c>
      <c r="G173" s="6">
        <f t="shared" si="147"/>
        <v>76310.600000000006</v>
      </c>
      <c r="H173" s="6">
        <f>H174+H175</f>
        <v>0</v>
      </c>
      <c r="I173" s="6">
        <f t="shared" ref="I173:M173" si="158">I174+I175</f>
        <v>0</v>
      </c>
      <c r="J173" s="13">
        <f t="shared" si="158"/>
        <v>76310.600000000006</v>
      </c>
      <c r="K173" s="13">
        <f t="shared" si="158"/>
        <v>0</v>
      </c>
      <c r="L173" s="13">
        <f t="shared" si="158"/>
        <v>0</v>
      </c>
      <c r="M173" s="6">
        <f t="shared" si="158"/>
        <v>0</v>
      </c>
      <c r="N173" s="13">
        <f t="shared" ref="N173:P173" si="159">N174+N175</f>
        <v>0</v>
      </c>
      <c r="O173" s="13">
        <f t="shared" si="159"/>
        <v>0</v>
      </c>
      <c r="P173" s="13">
        <f t="shared" si="159"/>
        <v>0</v>
      </c>
      <c r="Q173" s="70" t="s">
        <v>140</v>
      </c>
      <c r="R173" s="3" t="s">
        <v>127</v>
      </c>
      <c r="S173" s="71"/>
      <c r="T173" s="3"/>
      <c r="U173" s="3"/>
      <c r="V173" s="3">
        <v>100</v>
      </c>
      <c r="W173" s="12"/>
      <c r="X173" s="12"/>
      <c r="Y173" s="71"/>
      <c r="Z173" s="3"/>
      <c r="AA173" s="3"/>
      <c r="AB173" s="3"/>
    </row>
    <row r="174" spans="1:28" ht="144" hidden="1">
      <c r="A174" s="169"/>
      <c r="B174" s="166"/>
      <c r="C174" s="180"/>
      <c r="D174" s="106"/>
      <c r="E174" s="183"/>
      <c r="F174" s="30" t="s">
        <v>18</v>
      </c>
      <c r="G174" s="6">
        <f t="shared" si="147"/>
        <v>76310.600000000006</v>
      </c>
      <c r="H174" s="6"/>
      <c r="I174" s="6"/>
      <c r="J174" s="13">
        <v>76310.600000000006</v>
      </c>
      <c r="K174" s="13"/>
      <c r="L174" s="13"/>
      <c r="M174" s="6"/>
      <c r="N174" s="13"/>
      <c r="O174" s="13"/>
      <c r="P174" s="13"/>
      <c r="Q174" s="3"/>
      <c r="R174" s="3"/>
      <c r="S174" s="71"/>
      <c r="T174" s="3"/>
      <c r="U174" s="3"/>
      <c r="V174" s="3"/>
      <c r="W174" s="12"/>
      <c r="X174" s="12"/>
      <c r="Y174" s="71"/>
      <c r="Z174" s="3"/>
      <c r="AA174" s="3"/>
      <c r="AB174" s="3"/>
    </row>
    <row r="175" spans="1:28" ht="81.75" hidden="1" customHeight="1">
      <c r="A175" s="170"/>
      <c r="B175" s="167"/>
      <c r="C175" s="181"/>
      <c r="D175" s="106">
        <v>2025</v>
      </c>
      <c r="E175" s="184"/>
      <c r="F175" s="30" t="s">
        <v>19</v>
      </c>
      <c r="G175" s="6">
        <f t="shared" si="147"/>
        <v>0</v>
      </c>
      <c r="H175" s="6"/>
      <c r="I175" s="6"/>
      <c r="J175" s="13"/>
      <c r="K175" s="13"/>
      <c r="L175" s="13"/>
      <c r="M175" s="6"/>
      <c r="N175" s="13"/>
      <c r="O175" s="13"/>
      <c r="P175" s="13"/>
      <c r="Q175" s="3"/>
      <c r="R175" s="3"/>
      <c r="S175" s="71"/>
      <c r="T175" s="3"/>
      <c r="U175" s="3"/>
      <c r="V175" s="3"/>
      <c r="W175" s="12"/>
      <c r="X175" s="12"/>
      <c r="Y175" s="71"/>
      <c r="Z175" s="3"/>
      <c r="AA175" s="3"/>
      <c r="AB175" s="3"/>
    </row>
    <row r="176" spans="1:28" ht="0.75" hidden="1" customHeight="1">
      <c r="A176" s="168"/>
      <c r="B176" s="165" t="s">
        <v>47</v>
      </c>
      <c r="C176" s="179">
        <v>2014</v>
      </c>
      <c r="D176" s="104"/>
      <c r="E176" s="182" t="s">
        <v>16</v>
      </c>
      <c r="F176" s="30" t="s">
        <v>17</v>
      </c>
      <c r="G176" s="6">
        <f t="shared" si="147"/>
        <v>0</v>
      </c>
      <c r="H176" s="6">
        <f>H177+H178</f>
        <v>0</v>
      </c>
      <c r="I176" s="6">
        <f t="shared" ref="I176:M176" si="160">I177+I178</f>
        <v>0</v>
      </c>
      <c r="J176" s="13">
        <f t="shared" si="160"/>
        <v>0</v>
      </c>
      <c r="K176" s="13">
        <f t="shared" si="160"/>
        <v>0</v>
      </c>
      <c r="L176" s="13">
        <f t="shared" si="160"/>
        <v>0</v>
      </c>
      <c r="M176" s="6">
        <f t="shared" si="160"/>
        <v>0</v>
      </c>
      <c r="N176" s="13">
        <f t="shared" ref="N176:P176" si="161">N177+N178</f>
        <v>0</v>
      </c>
      <c r="O176" s="13">
        <f t="shared" si="161"/>
        <v>0</v>
      </c>
      <c r="P176" s="13">
        <f t="shared" si="161"/>
        <v>0</v>
      </c>
      <c r="Q176" s="3"/>
      <c r="R176" s="3"/>
      <c r="S176" s="71"/>
      <c r="T176" s="3"/>
      <c r="U176" s="3"/>
      <c r="V176" s="3"/>
      <c r="W176" s="12"/>
      <c r="X176" s="12"/>
      <c r="Y176" s="71"/>
      <c r="Z176" s="3"/>
      <c r="AA176" s="3"/>
      <c r="AB176" s="3"/>
    </row>
    <row r="177" spans="1:28" ht="144" hidden="1">
      <c r="A177" s="169"/>
      <c r="B177" s="166"/>
      <c r="C177" s="180"/>
      <c r="D177" s="106"/>
      <c r="E177" s="183"/>
      <c r="F177" s="30" t="s">
        <v>18</v>
      </c>
      <c r="G177" s="6">
        <f t="shared" si="147"/>
        <v>0</v>
      </c>
      <c r="H177" s="6"/>
      <c r="I177" s="6"/>
      <c r="J177" s="13"/>
      <c r="K177" s="13"/>
      <c r="L177" s="13"/>
      <c r="M177" s="6"/>
      <c r="N177" s="13"/>
      <c r="O177" s="13"/>
      <c r="P177" s="13"/>
      <c r="Q177" s="3"/>
      <c r="R177" s="3"/>
      <c r="S177" s="71"/>
      <c r="T177" s="3"/>
      <c r="U177" s="3"/>
      <c r="V177" s="3"/>
      <c r="W177" s="12"/>
      <c r="X177" s="12"/>
      <c r="Y177" s="71"/>
      <c r="Z177" s="3"/>
      <c r="AA177" s="3"/>
      <c r="AB177" s="3"/>
    </row>
    <row r="178" spans="1:28" ht="84" hidden="1">
      <c r="A178" s="170"/>
      <c r="B178" s="167"/>
      <c r="C178" s="181"/>
      <c r="D178" s="106">
        <v>2025</v>
      </c>
      <c r="E178" s="184"/>
      <c r="F178" s="30" t="s">
        <v>19</v>
      </c>
      <c r="G178" s="6">
        <f t="shared" si="147"/>
        <v>0</v>
      </c>
      <c r="H178" s="6"/>
      <c r="I178" s="6"/>
      <c r="J178" s="13"/>
      <c r="K178" s="13"/>
      <c r="L178" s="13"/>
      <c r="M178" s="6"/>
      <c r="N178" s="13"/>
      <c r="O178" s="13"/>
      <c r="P178" s="13"/>
      <c r="Q178" s="3"/>
      <c r="R178" s="3"/>
      <c r="S178" s="71"/>
      <c r="T178" s="3"/>
      <c r="U178" s="3"/>
      <c r="V178" s="3"/>
      <c r="W178" s="12"/>
      <c r="X178" s="12"/>
      <c r="Y178" s="71"/>
      <c r="Z178" s="3"/>
      <c r="AA178" s="3"/>
      <c r="AB178" s="3"/>
    </row>
    <row r="179" spans="1:28" ht="0.75" hidden="1" customHeight="1">
      <c r="A179" s="168"/>
      <c r="B179" s="165" t="s">
        <v>48</v>
      </c>
      <c r="C179" s="179">
        <v>2014</v>
      </c>
      <c r="D179" s="104"/>
      <c r="E179" s="182" t="s">
        <v>16</v>
      </c>
      <c r="F179" s="30" t="s">
        <v>17</v>
      </c>
      <c r="G179" s="6">
        <f t="shared" si="147"/>
        <v>0</v>
      </c>
      <c r="H179" s="6">
        <f>H180+H181</f>
        <v>0</v>
      </c>
      <c r="I179" s="6">
        <f t="shared" ref="I179:M179" si="162">I180+I181</f>
        <v>0</v>
      </c>
      <c r="J179" s="13">
        <f t="shared" si="162"/>
        <v>0</v>
      </c>
      <c r="K179" s="13">
        <f t="shared" si="162"/>
        <v>0</v>
      </c>
      <c r="L179" s="13">
        <f t="shared" si="162"/>
        <v>0</v>
      </c>
      <c r="M179" s="6">
        <f t="shared" si="162"/>
        <v>0</v>
      </c>
      <c r="N179" s="13">
        <f t="shared" ref="N179:P179" si="163">N180+N181</f>
        <v>0</v>
      </c>
      <c r="O179" s="13">
        <f t="shared" si="163"/>
        <v>0</v>
      </c>
      <c r="P179" s="13">
        <f t="shared" si="163"/>
        <v>0</v>
      </c>
      <c r="Q179" s="3"/>
      <c r="R179" s="3"/>
      <c r="S179" s="71"/>
      <c r="T179" s="3"/>
      <c r="U179" s="3"/>
      <c r="V179" s="3"/>
      <c r="W179" s="12"/>
      <c r="X179" s="12"/>
      <c r="Y179" s="71"/>
      <c r="Z179" s="3"/>
      <c r="AA179" s="3"/>
      <c r="AB179" s="3"/>
    </row>
    <row r="180" spans="1:28" ht="27.75" hidden="1" customHeight="1">
      <c r="A180" s="169"/>
      <c r="B180" s="166"/>
      <c r="C180" s="180"/>
      <c r="D180" s="106"/>
      <c r="E180" s="183"/>
      <c r="F180" s="30" t="s">
        <v>18</v>
      </c>
      <c r="G180" s="6">
        <f t="shared" si="147"/>
        <v>0</v>
      </c>
      <c r="H180" s="6"/>
      <c r="I180" s="6"/>
      <c r="J180" s="13"/>
      <c r="K180" s="13"/>
      <c r="L180" s="13"/>
      <c r="M180" s="6"/>
      <c r="N180" s="13"/>
      <c r="O180" s="13"/>
      <c r="P180" s="13"/>
      <c r="Q180" s="3"/>
      <c r="R180" s="3"/>
      <c r="S180" s="71"/>
      <c r="T180" s="3"/>
      <c r="U180" s="3"/>
      <c r="V180" s="3"/>
      <c r="W180" s="12"/>
      <c r="X180" s="12"/>
      <c r="Y180" s="71"/>
      <c r="Z180" s="3"/>
      <c r="AA180" s="3"/>
      <c r="AB180" s="3"/>
    </row>
    <row r="181" spans="1:28" ht="84" hidden="1">
      <c r="A181" s="170"/>
      <c r="B181" s="167"/>
      <c r="C181" s="181"/>
      <c r="D181" s="106">
        <v>2025</v>
      </c>
      <c r="E181" s="184"/>
      <c r="F181" s="30" t="s">
        <v>19</v>
      </c>
      <c r="G181" s="6">
        <f t="shared" si="147"/>
        <v>0</v>
      </c>
      <c r="H181" s="6"/>
      <c r="I181" s="6"/>
      <c r="J181" s="13"/>
      <c r="K181" s="13"/>
      <c r="L181" s="13"/>
      <c r="M181" s="6"/>
      <c r="N181" s="13"/>
      <c r="O181" s="13"/>
      <c r="P181" s="13"/>
      <c r="Q181" s="3"/>
      <c r="R181" s="3"/>
      <c r="S181" s="71"/>
      <c r="T181" s="3"/>
      <c r="U181" s="3"/>
      <c r="V181" s="3"/>
      <c r="W181" s="12"/>
      <c r="X181" s="12"/>
      <c r="Y181" s="71"/>
      <c r="Z181" s="3"/>
      <c r="AA181" s="3"/>
      <c r="AB181" s="3"/>
    </row>
    <row r="182" spans="1:28" ht="38.25" hidden="1" customHeight="1">
      <c r="A182" s="168"/>
      <c r="B182" s="171" t="s">
        <v>49</v>
      </c>
      <c r="C182" s="179">
        <v>2014</v>
      </c>
      <c r="D182" s="104"/>
      <c r="E182" s="182" t="s">
        <v>16</v>
      </c>
      <c r="F182" s="30" t="s">
        <v>17</v>
      </c>
      <c r="G182" s="6">
        <f t="shared" si="147"/>
        <v>0</v>
      </c>
      <c r="H182" s="6">
        <f>H183+H184</f>
        <v>0</v>
      </c>
      <c r="I182" s="6">
        <f t="shared" ref="I182:M182" si="164">I183+I184</f>
        <v>0</v>
      </c>
      <c r="J182" s="13">
        <f t="shared" si="164"/>
        <v>0</v>
      </c>
      <c r="K182" s="13">
        <f t="shared" si="164"/>
        <v>0</v>
      </c>
      <c r="L182" s="13">
        <f t="shared" si="164"/>
        <v>0</v>
      </c>
      <c r="M182" s="6">
        <f t="shared" si="164"/>
        <v>0</v>
      </c>
      <c r="N182" s="13">
        <f t="shared" ref="N182:P182" si="165">N183+N184</f>
        <v>0</v>
      </c>
      <c r="O182" s="13">
        <f t="shared" si="165"/>
        <v>0</v>
      </c>
      <c r="P182" s="13">
        <f t="shared" si="165"/>
        <v>0</v>
      </c>
      <c r="Q182" s="3"/>
      <c r="R182" s="3"/>
      <c r="S182" s="71"/>
      <c r="T182" s="3"/>
      <c r="U182" s="3"/>
      <c r="V182" s="3"/>
      <c r="W182" s="12"/>
      <c r="X182" s="12"/>
      <c r="Y182" s="71"/>
      <c r="Z182" s="3"/>
      <c r="AA182" s="3"/>
      <c r="AB182" s="3"/>
    </row>
    <row r="183" spans="1:28" ht="31.5" hidden="1" customHeight="1">
      <c r="A183" s="169"/>
      <c r="B183" s="172"/>
      <c r="C183" s="180"/>
      <c r="D183" s="106"/>
      <c r="E183" s="183"/>
      <c r="F183" s="30" t="s">
        <v>18</v>
      </c>
      <c r="G183" s="6">
        <f t="shared" si="147"/>
        <v>0</v>
      </c>
      <c r="H183" s="6"/>
      <c r="I183" s="6"/>
      <c r="J183" s="13"/>
      <c r="K183" s="13"/>
      <c r="L183" s="13"/>
      <c r="M183" s="6"/>
      <c r="N183" s="13"/>
      <c r="O183" s="13"/>
      <c r="P183" s="13"/>
      <c r="Q183" s="3"/>
      <c r="R183" s="3"/>
      <c r="S183" s="71"/>
      <c r="T183" s="3"/>
      <c r="U183" s="3"/>
      <c r="V183" s="3"/>
      <c r="W183" s="12"/>
      <c r="X183" s="12"/>
      <c r="Y183" s="71"/>
      <c r="Z183" s="3"/>
      <c r="AA183" s="3"/>
      <c r="AB183" s="3"/>
    </row>
    <row r="184" spans="1:28" ht="83.25" hidden="1" customHeight="1">
      <c r="A184" s="170"/>
      <c r="B184" s="173"/>
      <c r="C184" s="181"/>
      <c r="D184" s="106">
        <v>2025</v>
      </c>
      <c r="E184" s="184"/>
      <c r="F184" s="30" t="s">
        <v>19</v>
      </c>
      <c r="G184" s="6">
        <f t="shared" si="147"/>
        <v>0</v>
      </c>
      <c r="H184" s="6"/>
      <c r="I184" s="6"/>
      <c r="J184" s="13"/>
      <c r="K184" s="13"/>
      <c r="L184" s="13"/>
      <c r="M184" s="6"/>
      <c r="N184" s="13"/>
      <c r="O184" s="13"/>
      <c r="P184" s="13"/>
      <c r="Q184" s="3"/>
      <c r="R184" s="3"/>
      <c r="S184" s="71"/>
      <c r="T184" s="3"/>
      <c r="U184" s="3"/>
      <c r="V184" s="3"/>
      <c r="W184" s="12"/>
      <c r="X184" s="12"/>
      <c r="Y184" s="71"/>
      <c r="Z184" s="3"/>
      <c r="AA184" s="3"/>
      <c r="AB184" s="3"/>
    </row>
    <row r="185" spans="1:28" ht="38.25" hidden="1" customHeight="1">
      <c r="A185" s="168"/>
      <c r="B185" s="165" t="s">
        <v>50</v>
      </c>
      <c r="C185" s="179">
        <v>2014</v>
      </c>
      <c r="D185" s="104"/>
      <c r="E185" s="182" t="s">
        <v>16</v>
      </c>
      <c r="F185" s="30" t="s">
        <v>17</v>
      </c>
      <c r="G185" s="6">
        <f t="shared" si="147"/>
        <v>0</v>
      </c>
      <c r="H185" s="6">
        <f>H186+H187</f>
        <v>0</v>
      </c>
      <c r="I185" s="6">
        <f t="shared" ref="I185:M185" si="166">I186+I187</f>
        <v>0</v>
      </c>
      <c r="J185" s="13">
        <f t="shared" si="166"/>
        <v>0</v>
      </c>
      <c r="K185" s="13">
        <f t="shared" si="166"/>
        <v>0</v>
      </c>
      <c r="L185" s="13">
        <f t="shared" si="166"/>
        <v>0</v>
      </c>
      <c r="M185" s="6">
        <f t="shared" si="166"/>
        <v>0</v>
      </c>
      <c r="N185" s="13">
        <f t="shared" ref="N185:P185" si="167">N186+N187</f>
        <v>0</v>
      </c>
      <c r="O185" s="13">
        <f t="shared" si="167"/>
        <v>0</v>
      </c>
      <c r="P185" s="13">
        <f t="shared" si="167"/>
        <v>0</v>
      </c>
      <c r="Q185" s="3"/>
      <c r="R185" s="3"/>
      <c r="S185" s="71"/>
      <c r="T185" s="3"/>
      <c r="U185" s="3"/>
      <c r="V185" s="3"/>
      <c r="W185" s="12"/>
      <c r="X185" s="12"/>
      <c r="Y185" s="71"/>
      <c r="Z185" s="3"/>
      <c r="AA185" s="3"/>
      <c r="AB185" s="3"/>
    </row>
    <row r="186" spans="1:28" ht="15" hidden="1" customHeight="1">
      <c r="A186" s="169"/>
      <c r="B186" s="166"/>
      <c r="C186" s="180"/>
      <c r="D186" s="105">
        <v>2025</v>
      </c>
      <c r="E186" s="183"/>
      <c r="F186" s="30" t="s">
        <v>18</v>
      </c>
      <c r="G186" s="6">
        <f t="shared" si="147"/>
        <v>0</v>
      </c>
      <c r="H186" s="6"/>
      <c r="I186" s="6"/>
      <c r="J186" s="13"/>
      <c r="K186" s="13"/>
      <c r="L186" s="13"/>
      <c r="M186" s="6"/>
      <c r="N186" s="13"/>
      <c r="O186" s="13"/>
      <c r="P186" s="13"/>
      <c r="Q186" s="3"/>
      <c r="R186" s="3"/>
      <c r="S186" s="71"/>
      <c r="T186" s="3"/>
      <c r="U186" s="3"/>
      <c r="V186" s="3"/>
      <c r="W186" s="12"/>
      <c r="X186" s="12"/>
      <c r="Y186" s="71"/>
      <c r="Z186" s="3"/>
      <c r="AA186" s="3"/>
      <c r="AB186" s="3"/>
    </row>
    <row r="187" spans="1:28" ht="63.75" hidden="1" customHeight="1">
      <c r="A187" s="170"/>
      <c r="B187" s="167"/>
      <c r="C187" s="170"/>
      <c r="D187" s="106">
        <v>2025</v>
      </c>
      <c r="E187" s="173"/>
      <c r="F187" s="30" t="s">
        <v>19</v>
      </c>
      <c r="G187" s="6">
        <f t="shared" si="147"/>
        <v>0</v>
      </c>
      <c r="H187" s="6"/>
      <c r="I187" s="6"/>
      <c r="J187" s="13"/>
      <c r="K187" s="13"/>
      <c r="L187" s="13"/>
      <c r="M187" s="6"/>
      <c r="N187" s="13"/>
      <c r="O187" s="13"/>
      <c r="P187" s="13"/>
      <c r="Q187" s="3"/>
      <c r="R187" s="3"/>
      <c r="S187" s="71"/>
      <c r="T187" s="3"/>
      <c r="U187" s="3"/>
      <c r="V187" s="3"/>
      <c r="W187" s="12"/>
      <c r="X187" s="12"/>
      <c r="Y187" s="71"/>
      <c r="Z187" s="3"/>
      <c r="AA187" s="3"/>
      <c r="AB187" s="3"/>
    </row>
    <row r="188" spans="1:28" ht="38.25" hidden="1" customHeight="1">
      <c r="A188" s="133"/>
      <c r="B188" s="165" t="s">
        <v>51</v>
      </c>
      <c r="C188" s="179">
        <v>2014</v>
      </c>
      <c r="D188" s="104"/>
      <c r="E188" s="182" t="s">
        <v>16</v>
      </c>
      <c r="F188" s="30" t="s">
        <v>17</v>
      </c>
      <c r="G188" s="6">
        <f t="shared" si="147"/>
        <v>0</v>
      </c>
      <c r="H188" s="6">
        <f>H189+H190</f>
        <v>0</v>
      </c>
      <c r="I188" s="6">
        <f t="shared" ref="I188:M188" si="168">I189+I190</f>
        <v>0</v>
      </c>
      <c r="J188" s="13">
        <f t="shared" si="168"/>
        <v>0</v>
      </c>
      <c r="K188" s="13">
        <f t="shared" si="168"/>
        <v>0</v>
      </c>
      <c r="L188" s="13">
        <f t="shared" si="168"/>
        <v>0</v>
      </c>
      <c r="M188" s="6">
        <f t="shared" si="168"/>
        <v>0</v>
      </c>
      <c r="N188" s="13">
        <f t="shared" ref="N188:P188" si="169">N189+N190</f>
        <v>0</v>
      </c>
      <c r="O188" s="13">
        <f t="shared" si="169"/>
        <v>0</v>
      </c>
      <c r="P188" s="13">
        <f t="shared" si="169"/>
        <v>0</v>
      </c>
      <c r="Q188" s="3"/>
      <c r="R188" s="3"/>
      <c r="S188" s="71"/>
      <c r="T188" s="3"/>
      <c r="U188" s="3"/>
      <c r="V188" s="3"/>
      <c r="W188" s="12"/>
      <c r="X188" s="12"/>
      <c r="Y188" s="71"/>
      <c r="Z188" s="3"/>
      <c r="AA188" s="3"/>
      <c r="AB188" s="3"/>
    </row>
    <row r="189" spans="1:28" ht="40.5" hidden="1" customHeight="1">
      <c r="A189" s="134"/>
      <c r="B189" s="166"/>
      <c r="C189" s="180"/>
      <c r="D189" s="106"/>
      <c r="E189" s="183"/>
      <c r="F189" s="30" t="s">
        <v>18</v>
      </c>
      <c r="G189" s="6">
        <f t="shared" si="147"/>
        <v>0</v>
      </c>
      <c r="H189" s="6"/>
      <c r="I189" s="6"/>
      <c r="J189" s="13"/>
      <c r="K189" s="13"/>
      <c r="L189" s="13"/>
      <c r="M189" s="6"/>
      <c r="N189" s="13"/>
      <c r="O189" s="13"/>
      <c r="P189" s="13"/>
      <c r="Q189" s="3"/>
      <c r="R189" s="3"/>
      <c r="S189" s="71"/>
      <c r="T189" s="3"/>
      <c r="U189" s="3"/>
      <c r="V189" s="3"/>
      <c r="W189" s="12"/>
      <c r="X189" s="12"/>
      <c r="Y189" s="71"/>
      <c r="Z189" s="3"/>
      <c r="AA189" s="3"/>
      <c r="AB189" s="3"/>
    </row>
    <row r="190" spans="1:28" ht="35.25" hidden="1" customHeight="1">
      <c r="A190" s="135"/>
      <c r="B190" s="167"/>
      <c r="C190" s="181"/>
      <c r="D190" s="106">
        <v>2025</v>
      </c>
      <c r="E190" s="184"/>
      <c r="F190" s="30" t="s">
        <v>19</v>
      </c>
      <c r="G190" s="6">
        <f t="shared" si="147"/>
        <v>0</v>
      </c>
      <c r="H190" s="6"/>
      <c r="I190" s="6"/>
      <c r="J190" s="13"/>
      <c r="K190" s="13"/>
      <c r="L190" s="13"/>
      <c r="M190" s="6"/>
      <c r="N190" s="13"/>
      <c r="O190" s="13"/>
      <c r="P190" s="13"/>
      <c r="Q190" s="3"/>
      <c r="R190" s="3"/>
      <c r="S190" s="71"/>
      <c r="T190" s="3"/>
      <c r="U190" s="3"/>
      <c r="V190" s="3"/>
      <c r="W190" s="12"/>
      <c r="X190" s="12"/>
      <c r="Y190" s="71"/>
      <c r="Z190" s="3"/>
      <c r="AA190" s="3"/>
      <c r="AB190" s="3"/>
    </row>
    <row r="191" spans="1:28" ht="126" customHeight="1">
      <c r="A191" s="133"/>
      <c r="B191" s="165" t="s">
        <v>199</v>
      </c>
      <c r="C191" s="179">
        <v>2014</v>
      </c>
      <c r="D191" s="104"/>
      <c r="E191" s="182" t="s">
        <v>16</v>
      </c>
      <c r="F191" s="30" t="s">
        <v>17</v>
      </c>
      <c r="G191" s="6">
        <f t="shared" si="147"/>
        <v>629169.54</v>
      </c>
      <c r="H191" s="6">
        <f>H192+H193</f>
        <v>0</v>
      </c>
      <c r="I191" s="6">
        <f t="shared" ref="I191:M191" si="170">I192+I193</f>
        <v>0</v>
      </c>
      <c r="J191" s="13">
        <f t="shared" si="170"/>
        <v>0</v>
      </c>
      <c r="K191" s="13">
        <f t="shared" si="170"/>
        <v>0</v>
      </c>
      <c r="L191" s="13">
        <f t="shared" si="170"/>
        <v>425810</v>
      </c>
      <c r="M191" s="13">
        <f t="shared" si="170"/>
        <v>203359.54</v>
      </c>
      <c r="N191" s="13">
        <f t="shared" ref="N191:P191" si="171">N192+N193</f>
        <v>0</v>
      </c>
      <c r="O191" s="13">
        <f t="shared" si="171"/>
        <v>0</v>
      </c>
      <c r="P191" s="13">
        <f t="shared" si="171"/>
        <v>0</v>
      </c>
      <c r="Q191" s="70" t="s">
        <v>163</v>
      </c>
      <c r="R191" s="3" t="s">
        <v>127</v>
      </c>
      <c r="S191" s="71"/>
      <c r="T191" s="3"/>
      <c r="U191" s="3"/>
      <c r="V191" s="3"/>
      <c r="W191" s="12"/>
      <c r="X191" s="12">
        <v>70</v>
      </c>
      <c r="Y191" s="71">
        <v>30</v>
      </c>
      <c r="Z191" s="3"/>
      <c r="AA191" s="3"/>
      <c r="AB191" s="3"/>
    </row>
    <row r="192" spans="1:28" ht="93" customHeight="1">
      <c r="A192" s="134"/>
      <c r="B192" s="166"/>
      <c r="C192" s="180"/>
      <c r="D192" s="106"/>
      <c r="E192" s="183"/>
      <c r="F192" s="30" t="s">
        <v>18</v>
      </c>
      <c r="G192" s="6">
        <f t="shared" si="147"/>
        <v>629169.54</v>
      </c>
      <c r="H192" s="6"/>
      <c r="I192" s="6"/>
      <c r="J192" s="13"/>
      <c r="K192" s="13"/>
      <c r="L192" s="13">
        <v>425810</v>
      </c>
      <c r="M192" s="6">
        <v>203359.54</v>
      </c>
      <c r="N192" s="13"/>
      <c r="O192" s="13"/>
      <c r="P192" s="13"/>
      <c r="R192" s="3"/>
      <c r="S192" s="71"/>
      <c r="T192" s="3"/>
      <c r="U192" s="3"/>
      <c r="V192" s="3"/>
      <c r="W192" s="12"/>
      <c r="X192" s="12"/>
      <c r="Y192" s="71"/>
      <c r="Z192" s="3"/>
      <c r="AA192" s="3"/>
      <c r="AB192" s="3"/>
    </row>
    <row r="193" spans="1:29" ht="54" customHeight="1">
      <c r="A193" s="135"/>
      <c r="B193" s="167"/>
      <c r="C193" s="181"/>
      <c r="D193" s="106">
        <v>2025</v>
      </c>
      <c r="E193" s="184"/>
      <c r="F193" s="30" t="s">
        <v>19</v>
      </c>
      <c r="G193" s="6">
        <f t="shared" si="147"/>
        <v>0</v>
      </c>
      <c r="H193" s="6"/>
      <c r="I193" s="6"/>
      <c r="J193" s="13"/>
      <c r="K193" s="13"/>
      <c r="L193" s="13"/>
      <c r="M193" s="6"/>
      <c r="N193" s="13"/>
      <c r="O193" s="13"/>
      <c r="P193" s="13"/>
      <c r="Q193" s="3"/>
      <c r="R193" s="3"/>
      <c r="S193" s="71"/>
      <c r="T193" s="3"/>
      <c r="U193" s="3"/>
      <c r="V193" s="3"/>
      <c r="W193" s="12"/>
      <c r="X193" s="12"/>
      <c r="Y193" s="71"/>
      <c r="Z193" s="3"/>
      <c r="AA193" s="3"/>
      <c r="AB193" s="3"/>
    </row>
    <row r="194" spans="1:29" ht="38.25" customHeight="1">
      <c r="A194" s="168"/>
      <c r="B194" s="165" t="s">
        <v>114</v>
      </c>
      <c r="C194" s="179">
        <v>2014</v>
      </c>
      <c r="D194" s="104"/>
      <c r="E194" s="182" t="s">
        <v>16</v>
      </c>
      <c r="F194" s="31" t="s">
        <v>17</v>
      </c>
      <c r="G194" s="6">
        <f>G197</f>
        <v>24115182.170000002</v>
      </c>
      <c r="H194" s="6">
        <f t="shared" ref="H194:M194" si="172">H197</f>
        <v>3002070.06</v>
      </c>
      <c r="I194" s="6">
        <f t="shared" si="172"/>
        <v>3681018.3600000003</v>
      </c>
      <c r="J194" s="13">
        <f t="shared" si="172"/>
        <v>2841286.31</v>
      </c>
      <c r="K194" s="13">
        <f t="shared" si="172"/>
        <v>2645507.4699999997</v>
      </c>
      <c r="L194" s="13">
        <f t="shared" si="172"/>
        <v>2537308.87</v>
      </c>
      <c r="M194" s="6">
        <f t="shared" si="172"/>
        <v>2151608.9700000002</v>
      </c>
      <c r="N194" s="13">
        <f t="shared" ref="N194:P194" si="173">N197</f>
        <v>2653808</v>
      </c>
      <c r="O194" s="13">
        <f t="shared" si="173"/>
        <v>2423949.3200000003</v>
      </c>
      <c r="P194" s="13">
        <f t="shared" si="173"/>
        <v>2178624.81</v>
      </c>
      <c r="Q194" s="3"/>
      <c r="R194" s="3"/>
      <c r="S194" s="71"/>
      <c r="T194" s="3"/>
      <c r="U194" s="3"/>
      <c r="V194" s="3"/>
      <c r="W194" s="12"/>
      <c r="X194" s="12"/>
      <c r="Y194" s="71"/>
      <c r="Z194" s="3"/>
      <c r="AA194" s="3"/>
      <c r="AB194" s="3"/>
      <c r="AC194" s="7"/>
    </row>
    <row r="195" spans="1:29" ht="144">
      <c r="A195" s="169"/>
      <c r="B195" s="166"/>
      <c r="C195" s="180"/>
      <c r="D195" s="106"/>
      <c r="E195" s="183"/>
      <c r="F195" s="30" t="s">
        <v>18</v>
      </c>
      <c r="G195" s="6">
        <f>G198</f>
        <v>24115182.170000002</v>
      </c>
      <c r="H195" s="6">
        <f t="shared" ref="H195:M195" si="174">H198</f>
        <v>3002070.06</v>
      </c>
      <c r="I195" s="6">
        <f t="shared" si="174"/>
        <v>3681018.3600000003</v>
      </c>
      <c r="J195" s="13">
        <f t="shared" si="174"/>
        <v>2841286.31</v>
      </c>
      <c r="K195" s="13">
        <f t="shared" si="174"/>
        <v>2645507.4699999997</v>
      </c>
      <c r="L195" s="13">
        <f t="shared" si="174"/>
        <v>2537308.87</v>
      </c>
      <c r="M195" s="6">
        <f t="shared" si="174"/>
        <v>2264949.25</v>
      </c>
      <c r="N195" s="13">
        <f t="shared" ref="N195:P195" si="175">N198</f>
        <v>2653808</v>
      </c>
      <c r="O195" s="13">
        <f t="shared" si="175"/>
        <v>2423949.3200000003</v>
      </c>
      <c r="P195" s="13">
        <f t="shared" si="175"/>
        <v>2178624.81</v>
      </c>
      <c r="Q195" s="3"/>
      <c r="R195" s="3"/>
      <c r="S195" s="71"/>
      <c r="T195" s="3"/>
      <c r="U195" s="3"/>
      <c r="V195" s="3"/>
      <c r="W195" s="12"/>
      <c r="X195" s="12"/>
      <c r="Y195" s="71"/>
      <c r="Z195" s="3"/>
      <c r="AA195" s="3"/>
      <c r="AB195" s="3"/>
    </row>
    <row r="196" spans="1:29" ht="84">
      <c r="A196" s="170"/>
      <c r="B196" s="167"/>
      <c r="C196" s="181"/>
      <c r="D196" s="106">
        <v>2025</v>
      </c>
      <c r="E196" s="184"/>
      <c r="F196" s="30" t="s">
        <v>19</v>
      </c>
      <c r="G196" s="6">
        <f>G199</f>
        <v>0</v>
      </c>
      <c r="H196" s="6">
        <f t="shared" ref="H196:M196" si="176">H199</f>
        <v>0</v>
      </c>
      <c r="I196" s="6">
        <f t="shared" si="176"/>
        <v>0</v>
      </c>
      <c r="J196" s="13">
        <f t="shared" si="176"/>
        <v>0</v>
      </c>
      <c r="K196" s="13">
        <f t="shared" si="176"/>
        <v>0</v>
      </c>
      <c r="L196" s="13">
        <f t="shared" si="176"/>
        <v>0</v>
      </c>
      <c r="M196" s="6">
        <f t="shared" si="176"/>
        <v>0</v>
      </c>
      <c r="N196" s="13">
        <f t="shared" ref="N196:P196" si="177">N199</f>
        <v>0</v>
      </c>
      <c r="O196" s="13">
        <f t="shared" si="177"/>
        <v>0</v>
      </c>
      <c r="P196" s="13">
        <f t="shared" si="177"/>
        <v>0</v>
      </c>
      <c r="Q196" s="3"/>
      <c r="R196" s="3"/>
      <c r="S196" s="71"/>
      <c r="T196" s="3"/>
      <c r="U196" s="3"/>
      <c r="V196" s="3"/>
      <c r="W196" s="12"/>
      <c r="X196" s="12"/>
      <c r="Y196" s="71"/>
      <c r="Z196" s="3"/>
      <c r="AA196" s="3"/>
      <c r="AB196" s="3"/>
    </row>
    <row r="197" spans="1:29" ht="38.25" customHeight="1">
      <c r="A197" s="168"/>
      <c r="B197" s="165" t="s">
        <v>115</v>
      </c>
      <c r="C197" s="179">
        <v>2014</v>
      </c>
      <c r="D197" s="104"/>
      <c r="E197" s="182" t="s">
        <v>16</v>
      </c>
      <c r="F197" s="31" t="s">
        <v>17</v>
      </c>
      <c r="G197" s="6">
        <f>G200+G203+G206+G209+G215+G212</f>
        <v>24115182.170000002</v>
      </c>
      <c r="H197" s="6">
        <f t="shared" ref="H197:I199" si="178">H200+H203+H206+H209+H215</f>
        <v>3002070.06</v>
      </c>
      <c r="I197" s="6">
        <f t="shared" si="178"/>
        <v>3681018.3600000003</v>
      </c>
      <c r="J197" s="13">
        <f t="shared" ref="J197:P198" si="179">J200+J203+J206+J209+J215+J212</f>
        <v>2841286.31</v>
      </c>
      <c r="K197" s="13">
        <f t="shared" si="179"/>
        <v>2645507.4699999997</v>
      </c>
      <c r="L197" s="13">
        <f t="shared" si="179"/>
        <v>2537308.87</v>
      </c>
      <c r="M197" s="13">
        <f t="shared" si="179"/>
        <v>2151608.9700000002</v>
      </c>
      <c r="N197" s="13">
        <f>N200+N204+N206+N209+N215+N212</f>
        <v>2653808</v>
      </c>
      <c r="O197" s="13">
        <f>O200+O204+O206+O209+O215+O212</f>
        <v>2423949.3200000003</v>
      </c>
      <c r="P197" s="13">
        <f>P200+P204+P206+P209+P215+P212</f>
        <v>2178624.81</v>
      </c>
      <c r="Q197" s="3"/>
      <c r="R197" s="3"/>
      <c r="S197" s="71"/>
      <c r="T197" s="3"/>
      <c r="U197" s="3"/>
      <c r="V197" s="3"/>
      <c r="W197" s="12"/>
      <c r="X197" s="12"/>
      <c r="Y197" s="71"/>
      <c r="Z197" s="3"/>
      <c r="AA197" s="3"/>
      <c r="AB197" s="3"/>
    </row>
    <row r="198" spans="1:29" ht="144">
      <c r="A198" s="169"/>
      <c r="B198" s="166"/>
      <c r="C198" s="180"/>
      <c r="D198" s="106"/>
      <c r="E198" s="183"/>
      <c r="F198" s="30" t="s">
        <v>18</v>
      </c>
      <c r="G198" s="6">
        <f>G201+G204+G207+G210+G216+G213</f>
        <v>24115182.170000002</v>
      </c>
      <c r="H198" s="6">
        <f t="shared" si="178"/>
        <v>3002070.06</v>
      </c>
      <c r="I198" s="6">
        <f t="shared" si="178"/>
        <v>3681018.3600000003</v>
      </c>
      <c r="J198" s="13">
        <f t="shared" si="179"/>
        <v>2841286.31</v>
      </c>
      <c r="K198" s="13">
        <f t="shared" si="179"/>
        <v>2645507.4699999997</v>
      </c>
      <c r="L198" s="13">
        <f t="shared" si="179"/>
        <v>2537308.87</v>
      </c>
      <c r="M198" s="13">
        <f>M201+M204+M207+M210+M216+M213+M225</f>
        <v>2264949.25</v>
      </c>
      <c r="N198" s="13">
        <f t="shared" si="179"/>
        <v>2653808</v>
      </c>
      <c r="O198" s="13">
        <f t="shared" si="179"/>
        <v>2423949.3200000003</v>
      </c>
      <c r="P198" s="13">
        <f t="shared" si="179"/>
        <v>2178624.81</v>
      </c>
      <c r="Q198" s="3"/>
      <c r="R198" s="3"/>
      <c r="S198" s="71"/>
      <c r="T198" s="3"/>
      <c r="U198" s="3"/>
      <c r="V198" s="3"/>
      <c r="W198" s="12"/>
      <c r="X198" s="12"/>
      <c r="Y198" s="71"/>
      <c r="Z198" s="3"/>
      <c r="AA198" s="3"/>
      <c r="AB198" s="3"/>
    </row>
    <row r="199" spans="1:29" ht="84">
      <c r="A199" s="170"/>
      <c r="B199" s="167"/>
      <c r="C199" s="181"/>
      <c r="D199" s="106">
        <v>2025</v>
      </c>
      <c r="E199" s="184"/>
      <c r="F199" s="30" t="s">
        <v>19</v>
      </c>
      <c r="G199" s="6">
        <f>G202+G205+G208+G211+G217</f>
        <v>0</v>
      </c>
      <c r="H199" s="6">
        <f t="shared" si="178"/>
        <v>0</v>
      </c>
      <c r="I199" s="6">
        <f t="shared" si="178"/>
        <v>0</v>
      </c>
      <c r="J199" s="13">
        <f>J202+J205+J208+J211+J217</f>
        <v>0</v>
      </c>
      <c r="K199" s="13">
        <f>K202+K205+K208+K211+K217</f>
        <v>0</v>
      </c>
      <c r="L199" s="13">
        <f>L202+L205+L208+L211</f>
        <v>0</v>
      </c>
      <c r="M199" s="6">
        <f>M202+M205+M208+M211+M217</f>
        <v>0</v>
      </c>
      <c r="N199" s="13">
        <f t="shared" ref="N199:P199" si="180">N202+N205+N208+N211</f>
        <v>0</v>
      </c>
      <c r="O199" s="13">
        <f t="shared" si="180"/>
        <v>0</v>
      </c>
      <c r="P199" s="13">
        <f t="shared" si="180"/>
        <v>0</v>
      </c>
      <c r="Q199" s="3"/>
      <c r="R199" s="3"/>
      <c r="S199" s="71"/>
      <c r="T199" s="3"/>
      <c r="U199" s="3"/>
      <c r="V199" s="3"/>
      <c r="W199" s="12"/>
      <c r="X199" s="12"/>
      <c r="Y199" s="71"/>
      <c r="Z199" s="3"/>
      <c r="AA199" s="3"/>
      <c r="AB199" s="3"/>
    </row>
    <row r="200" spans="1:29" ht="57.75" customHeight="1">
      <c r="A200" s="168"/>
      <c r="B200" s="165" t="s">
        <v>52</v>
      </c>
      <c r="C200" s="179">
        <v>2014</v>
      </c>
      <c r="D200" s="104"/>
      <c r="E200" s="182" t="s">
        <v>16</v>
      </c>
      <c r="F200" s="30" t="s">
        <v>17</v>
      </c>
      <c r="G200" s="6">
        <f>H200+I200+J200+K200+L200+M200+N200+O200+P200</f>
        <v>14687768.490000002</v>
      </c>
      <c r="H200" s="6">
        <f>H201+H202</f>
        <v>1528630.1</v>
      </c>
      <c r="I200" s="6">
        <f t="shared" ref="I200:M200" si="181">I201+I202</f>
        <v>1185607.18</v>
      </c>
      <c r="J200" s="13">
        <f t="shared" si="181"/>
        <v>1550145.99</v>
      </c>
      <c r="K200" s="13">
        <f t="shared" si="181"/>
        <v>1413106.02</v>
      </c>
      <c r="L200" s="13">
        <f t="shared" si="181"/>
        <v>1890677.52</v>
      </c>
      <c r="M200" s="6">
        <f t="shared" si="181"/>
        <v>1355492.55</v>
      </c>
      <c r="N200" s="13">
        <f t="shared" ref="N200:P200" si="182">N201+N202</f>
        <v>1864808</v>
      </c>
      <c r="O200" s="13">
        <f t="shared" si="182"/>
        <v>1900072.32</v>
      </c>
      <c r="P200" s="13">
        <f t="shared" si="182"/>
        <v>1999228.81</v>
      </c>
      <c r="Q200" s="70" t="s">
        <v>141</v>
      </c>
      <c r="R200" s="3" t="s">
        <v>127</v>
      </c>
      <c r="S200" s="71"/>
      <c r="T200" s="3">
        <v>80</v>
      </c>
      <c r="U200" s="3">
        <v>80</v>
      </c>
      <c r="V200" s="3">
        <v>85</v>
      </c>
      <c r="W200" s="12">
        <v>90</v>
      </c>
      <c r="X200" s="12">
        <v>95</v>
      </c>
      <c r="Y200" s="71">
        <v>95</v>
      </c>
      <c r="Z200" s="3">
        <v>100</v>
      </c>
      <c r="AA200" s="3">
        <v>100</v>
      </c>
      <c r="AB200" s="3">
        <v>100</v>
      </c>
      <c r="AC200" s="7"/>
    </row>
    <row r="201" spans="1:29" ht="144">
      <c r="A201" s="169"/>
      <c r="B201" s="166"/>
      <c r="C201" s="180"/>
      <c r="D201" s="106"/>
      <c r="E201" s="183"/>
      <c r="F201" s="30" t="s">
        <v>18</v>
      </c>
      <c r="G201" s="6">
        <f>H201+I201+J201+K201+L201+M201+N201+O201+P201</f>
        <v>14687768.490000002</v>
      </c>
      <c r="H201" s="6">
        <v>1528630.1</v>
      </c>
      <c r="I201" s="6">
        <v>1185607.18</v>
      </c>
      <c r="J201" s="13">
        <v>1550145.99</v>
      </c>
      <c r="K201" s="13">
        <v>1413106.02</v>
      </c>
      <c r="L201" s="13">
        <v>1890677.52</v>
      </c>
      <c r="M201" s="6">
        <v>1355492.55</v>
      </c>
      <c r="N201" s="6">
        <v>1864808</v>
      </c>
      <c r="O201" s="6">
        <v>1900072.32</v>
      </c>
      <c r="P201" s="13">
        <v>1999228.81</v>
      </c>
      <c r="Q201" s="3"/>
      <c r="R201" s="3"/>
      <c r="S201" s="71"/>
      <c r="T201" s="3"/>
      <c r="U201" s="3"/>
      <c r="V201" s="3"/>
      <c r="W201" s="12"/>
      <c r="X201" s="12"/>
      <c r="Y201" s="71"/>
      <c r="Z201" s="3"/>
      <c r="AA201" s="3"/>
      <c r="AB201" s="3"/>
    </row>
    <row r="202" spans="1:29" ht="84">
      <c r="A202" s="170"/>
      <c r="B202" s="167"/>
      <c r="C202" s="181"/>
      <c r="D202" s="106">
        <v>2025</v>
      </c>
      <c r="E202" s="184"/>
      <c r="F202" s="30" t="s">
        <v>19</v>
      </c>
      <c r="G202" s="6">
        <f t="shared" ref="G202:G208" si="183">H202+I202+J202+K202+L202+M202</f>
        <v>0</v>
      </c>
      <c r="H202" s="6"/>
      <c r="I202" s="6"/>
      <c r="J202" s="13"/>
      <c r="K202" s="13"/>
      <c r="L202" s="13"/>
      <c r="M202" s="6"/>
      <c r="N202" s="13"/>
      <c r="O202" s="13"/>
      <c r="P202" s="13"/>
      <c r="Q202" s="3"/>
      <c r="R202" s="3"/>
      <c r="S202" s="71"/>
      <c r="T202" s="3"/>
      <c r="U202" s="3"/>
      <c r="V202" s="3"/>
      <c r="W202" s="12"/>
      <c r="X202" s="12"/>
      <c r="Y202" s="71"/>
      <c r="Z202" s="3"/>
      <c r="AA202" s="3"/>
      <c r="AB202" s="3"/>
    </row>
    <row r="203" spans="1:29" ht="38.25" customHeight="1">
      <c r="A203" s="168"/>
      <c r="B203" s="165" t="s">
        <v>53</v>
      </c>
      <c r="C203" s="179">
        <v>2014</v>
      </c>
      <c r="D203" s="104"/>
      <c r="E203" s="182" t="s">
        <v>16</v>
      </c>
      <c r="F203" s="30" t="s">
        <v>17</v>
      </c>
      <c r="G203" s="6">
        <f>H203+I203+J203+K203+L203+M203+N204+O204+P204</f>
        <v>546750</v>
      </c>
      <c r="H203" s="6">
        <f>H204+H205</f>
        <v>20000</v>
      </c>
      <c r="I203" s="6">
        <f t="shared" ref="I203:P203" si="184">I204+I205</f>
        <v>99093</v>
      </c>
      <c r="J203" s="13">
        <f t="shared" si="184"/>
        <v>39093</v>
      </c>
      <c r="K203" s="13">
        <f t="shared" si="184"/>
        <v>43344</v>
      </c>
      <c r="L203" s="13">
        <f t="shared" si="184"/>
        <v>67860</v>
      </c>
      <c r="M203" s="6">
        <f t="shared" si="184"/>
        <v>63860</v>
      </c>
      <c r="N203" s="6">
        <f t="shared" si="184"/>
        <v>70000</v>
      </c>
      <c r="O203" s="6">
        <f t="shared" si="184"/>
        <v>70000</v>
      </c>
      <c r="P203" s="6">
        <f t="shared" si="184"/>
        <v>73500</v>
      </c>
      <c r="Q203" s="70" t="s">
        <v>142</v>
      </c>
      <c r="R203" s="71" t="s">
        <v>130</v>
      </c>
      <c r="S203" s="71"/>
      <c r="T203" s="71">
        <v>2500</v>
      </c>
      <c r="U203" s="71">
        <v>3000</v>
      </c>
      <c r="V203" s="71">
        <v>3000</v>
      </c>
      <c r="W203" s="74">
        <v>3000</v>
      </c>
      <c r="X203" s="74">
        <v>3000</v>
      </c>
      <c r="Y203" s="71">
        <v>3000</v>
      </c>
      <c r="Z203" s="71">
        <v>3000</v>
      </c>
      <c r="AA203" s="71">
        <v>3000</v>
      </c>
      <c r="AB203" s="71">
        <v>3000</v>
      </c>
      <c r="AC203" s="7"/>
    </row>
    <row r="204" spans="1:29" ht="144">
      <c r="A204" s="169"/>
      <c r="B204" s="166"/>
      <c r="C204" s="180"/>
      <c r="D204" s="106"/>
      <c r="E204" s="183"/>
      <c r="F204" s="30" t="s">
        <v>18</v>
      </c>
      <c r="G204" s="6">
        <f>H204+I204+J204+K204+L204+M204+N204+O204+P204</f>
        <v>546750</v>
      </c>
      <c r="H204" s="6">
        <v>20000</v>
      </c>
      <c r="I204" s="6">
        <v>99093</v>
      </c>
      <c r="J204" s="13">
        <v>39093</v>
      </c>
      <c r="K204" s="13">
        <v>43344</v>
      </c>
      <c r="L204" s="13">
        <v>67860</v>
      </c>
      <c r="M204" s="6">
        <v>63860</v>
      </c>
      <c r="N204" s="13">
        <v>70000</v>
      </c>
      <c r="O204" s="13">
        <v>70000</v>
      </c>
      <c r="P204" s="13">
        <v>73500</v>
      </c>
      <c r="Q204" s="3"/>
      <c r="R204" s="3"/>
      <c r="S204" s="71"/>
      <c r="T204" s="3"/>
      <c r="U204" s="3"/>
      <c r="V204" s="3"/>
      <c r="W204" s="12"/>
      <c r="X204" s="12"/>
      <c r="Y204" s="71"/>
      <c r="Z204" s="3"/>
      <c r="AA204" s="3"/>
      <c r="AB204" s="3"/>
    </row>
    <row r="205" spans="1:29" ht="84">
      <c r="A205" s="170"/>
      <c r="B205" s="167"/>
      <c r="C205" s="181"/>
      <c r="D205" s="106">
        <v>2025</v>
      </c>
      <c r="E205" s="184"/>
      <c r="F205" s="30" t="s">
        <v>19</v>
      </c>
      <c r="G205" s="6">
        <f t="shared" si="183"/>
        <v>0</v>
      </c>
      <c r="H205" s="6"/>
      <c r="I205" s="6"/>
      <c r="J205" s="13"/>
      <c r="K205" s="13"/>
      <c r="L205" s="13"/>
      <c r="M205" s="6"/>
      <c r="N205" s="13"/>
      <c r="O205" s="13"/>
      <c r="P205" s="13"/>
      <c r="Q205" s="3"/>
      <c r="R205" s="3"/>
      <c r="S205" s="71"/>
      <c r="T205" s="3"/>
      <c r="U205" s="3"/>
      <c r="V205" s="3"/>
      <c r="W205" s="12"/>
      <c r="X205" s="12"/>
      <c r="Y205" s="71"/>
      <c r="Z205" s="3"/>
      <c r="AA205" s="3"/>
      <c r="AB205" s="3"/>
    </row>
    <row r="206" spans="1:29" ht="57.75" customHeight="1">
      <c r="A206" s="168"/>
      <c r="B206" s="165" t="s">
        <v>54</v>
      </c>
      <c r="C206" s="179">
        <v>2014</v>
      </c>
      <c r="D206" s="104"/>
      <c r="E206" s="182" t="s">
        <v>16</v>
      </c>
      <c r="F206" s="30" t="s">
        <v>17</v>
      </c>
      <c r="G206" s="6">
        <f>H206+I206+J206+K206+L206+M206+N206+O206+P206</f>
        <v>172175.27</v>
      </c>
      <c r="H206" s="6">
        <f>H207+H208</f>
        <v>33738.74</v>
      </c>
      <c r="I206" s="6">
        <f t="shared" ref="I206:M206" si="185">I207+I208</f>
        <v>17200</v>
      </c>
      <c r="J206" s="13">
        <f t="shared" si="185"/>
        <v>29200</v>
      </c>
      <c r="K206" s="13">
        <f t="shared" si="185"/>
        <v>13996.53</v>
      </c>
      <c r="L206" s="13">
        <f t="shared" si="185"/>
        <v>0</v>
      </c>
      <c r="M206" s="6">
        <f t="shared" si="185"/>
        <v>0</v>
      </c>
      <c r="N206" s="13">
        <f t="shared" ref="N206:P206" si="186">N207+N208</f>
        <v>25000</v>
      </c>
      <c r="O206" s="13">
        <f t="shared" si="186"/>
        <v>26000</v>
      </c>
      <c r="P206" s="13">
        <f t="shared" si="186"/>
        <v>27040</v>
      </c>
      <c r="Q206" s="70" t="s">
        <v>143</v>
      </c>
      <c r="R206" s="71" t="s">
        <v>127</v>
      </c>
      <c r="S206" s="71"/>
      <c r="T206" s="71">
        <v>100</v>
      </c>
      <c r="U206" s="71">
        <v>100</v>
      </c>
      <c r="V206" s="71">
        <v>100</v>
      </c>
      <c r="W206" s="74">
        <v>100</v>
      </c>
      <c r="X206" s="74">
        <v>0</v>
      </c>
      <c r="Y206" s="71">
        <v>100</v>
      </c>
      <c r="Z206" s="71">
        <v>100</v>
      </c>
      <c r="AA206" s="71">
        <v>100</v>
      </c>
      <c r="AB206" s="71">
        <v>100</v>
      </c>
      <c r="AC206" s="7"/>
    </row>
    <row r="207" spans="1:29" ht="144">
      <c r="A207" s="169"/>
      <c r="B207" s="166"/>
      <c r="C207" s="180"/>
      <c r="D207" s="106"/>
      <c r="E207" s="183"/>
      <c r="F207" s="30" t="s">
        <v>18</v>
      </c>
      <c r="G207" s="6">
        <f>H207+I207+J207+K207+L207+M207+N207+O207+P207</f>
        <v>172175.27</v>
      </c>
      <c r="H207" s="6">
        <v>33738.74</v>
      </c>
      <c r="I207" s="6">
        <v>17200</v>
      </c>
      <c r="J207" s="13">
        <v>29200</v>
      </c>
      <c r="K207" s="13">
        <v>13996.53</v>
      </c>
      <c r="L207" s="13">
        <v>0</v>
      </c>
      <c r="M207" s="6">
        <v>0</v>
      </c>
      <c r="N207" s="13">
        <v>25000</v>
      </c>
      <c r="O207" s="13">
        <v>26000</v>
      </c>
      <c r="P207" s="13">
        <v>27040</v>
      </c>
      <c r="Q207" s="3"/>
      <c r="R207" s="3"/>
      <c r="S207" s="71"/>
      <c r="T207" s="3"/>
      <c r="U207" s="3"/>
      <c r="V207" s="3"/>
      <c r="W207" s="12"/>
      <c r="X207" s="12"/>
      <c r="Y207" s="71"/>
      <c r="Z207" s="3"/>
      <c r="AA207" s="3"/>
      <c r="AB207" s="3"/>
    </row>
    <row r="208" spans="1:29" ht="84">
      <c r="A208" s="170"/>
      <c r="B208" s="167"/>
      <c r="C208" s="181"/>
      <c r="D208" s="106">
        <v>2025</v>
      </c>
      <c r="E208" s="184"/>
      <c r="F208" s="30" t="s">
        <v>19</v>
      </c>
      <c r="G208" s="6">
        <f t="shared" si="183"/>
        <v>0</v>
      </c>
      <c r="H208" s="6"/>
      <c r="I208" s="6"/>
      <c r="J208" s="13"/>
      <c r="K208" s="13"/>
      <c r="L208" s="13"/>
      <c r="M208" s="6"/>
      <c r="N208" s="13"/>
      <c r="O208" s="13"/>
      <c r="P208" s="13"/>
      <c r="Q208" s="3"/>
      <c r="R208" s="3"/>
      <c r="S208" s="71"/>
      <c r="T208" s="3"/>
      <c r="U208" s="3"/>
      <c r="V208" s="3"/>
      <c r="W208" s="12"/>
      <c r="X208" s="12"/>
      <c r="Y208" s="71"/>
      <c r="Z208" s="3"/>
      <c r="AA208" s="3"/>
      <c r="AB208" s="3"/>
    </row>
    <row r="209" spans="1:29" ht="81.75" customHeight="1">
      <c r="A209" s="168"/>
      <c r="B209" s="165" t="s">
        <v>55</v>
      </c>
      <c r="C209" s="179">
        <v>2014</v>
      </c>
      <c r="D209" s="104"/>
      <c r="E209" s="182" t="s">
        <v>16</v>
      </c>
      <c r="F209" s="30" t="s">
        <v>17</v>
      </c>
      <c r="G209" s="6">
        <f>H209+I209+J209+L209+M209+K209+N209+O209+P209</f>
        <v>4189174.8900000006</v>
      </c>
      <c r="H209" s="6">
        <f>H210+H211</f>
        <v>1359601.22</v>
      </c>
      <c r="I209" s="6">
        <f t="shared" ref="I209:L209" si="187">I210+I211</f>
        <v>2379118.1800000002</v>
      </c>
      <c r="J209" s="13">
        <f t="shared" si="187"/>
        <v>318455.49</v>
      </c>
      <c r="K209" s="13">
        <f t="shared" si="187"/>
        <v>0</v>
      </c>
      <c r="L209" s="13">
        <f t="shared" si="187"/>
        <v>0</v>
      </c>
      <c r="M209" s="13">
        <f t="shared" ref="M209:P209" si="188">M210+M211</f>
        <v>0</v>
      </c>
      <c r="N209" s="13">
        <f t="shared" si="188"/>
        <v>44000</v>
      </c>
      <c r="O209" s="13">
        <f t="shared" si="188"/>
        <v>44000</v>
      </c>
      <c r="P209" s="13">
        <f t="shared" si="188"/>
        <v>44000</v>
      </c>
      <c r="Q209" s="70" t="s">
        <v>144</v>
      </c>
      <c r="R209" s="71" t="s">
        <v>127</v>
      </c>
      <c r="S209" s="71"/>
      <c r="T209" s="71">
        <v>100</v>
      </c>
      <c r="U209" s="71">
        <v>100</v>
      </c>
      <c r="V209" s="71">
        <v>100</v>
      </c>
      <c r="W209" s="74"/>
      <c r="X209" s="74"/>
      <c r="Y209" s="71"/>
      <c r="Z209" s="71"/>
      <c r="AA209" s="71"/>
      <c r="AB209" s="71"/>
      <c r="AC209" s="7"/>
    </row>
    <row r="210" spans="1:29" ht="144">
      <c r="A210" s="169"/>
      <c r="B210" s="166"/>
      <c r="C210" s="180"/>
      <c r="D210" s="106"/>
      <c r="E210" s="183"/>
      <c r="F210" s="30" t="s">
        <v>18</v>
      </c>
      <c r="G210" s="6">
        <f>H210+I210+J210+L210+M210+K210+N210+O210+P210</f>
        <v>4189174.8900000006</v>
      </c>
      <c r="H210" s="6">
        <v>1359601.22</v>
      </c>
      <c r="I210" s="6">
        <v>2379118.1800000002</v>
      </c>
      <c r="J210" s="13">
        <v>318455.49</v>
      </c>
      <c r="K210" s="13">
        <v>0</v>
      </c>
      <c r="L210" s="13">
        <v>0</v>
      </c>
      <c r="M210" s="6">
        <v>0</v>
      </c>
      <c r="N210" s="13">
        <v>44000</v>
      </c>
      <c r="O210" s="13">
        <v>44000</v>
      </c>
      <c r="P210" s="13">
        <v>44000</v>
      </c>
      <c r="Q210" s="3"/>
      <c r="R210" s="3"/>
      <c r="S210" s="71"/>
      <c r="T210" s="3"/>
      <c r="U210" s="3"/>
      <c r="V210" s="3"/>
      <c r="W210" s="12"/>
      <c r="X210" s="12"/>
      <c r="Y210" s="71"/>
      <c r="Z210" s="3"/>
      <c r="AA210" s="3"/>
      <c r="AB210" s="3"/>
    </row>
    <row r="211" spans="1:29" ht="84">
      <c r="A211" s="170"/>
      <c r="B211" s="167"/>
      <c r="C211" s="181"/>
      <c r="D211" s="106">
        <v>2025</v>
      </c>
      <c r="E211" s="184"/>
      <c r="F211" s="30" t="s">
        <v>19</v>
      </c>
      <c r="G211" s="6">
        <f>H211+I211+J211+L211+M211</f>
        <v>0</v>
      </c>
      <c r="H211" s="6"/>
      <c r="I211" s="6"/>
      <c r="J211" s="13">
        <v>0</v>
      </c>
      <c r="K211" s="13"/>
      <c r="L211" s="13"/>
      <c r="M211" s="6"/>
      <c r="N211" s="13"/>
      <c r="O211" s="13"/>
      <c r="P211" s="13"/>
      <c r="Q211" s="3"/>
      <c r="R211" s="3"/>
      <c r="S211" s="71"/>
      <c r="T211" s="3"/>
      <c r="U211" s="3"/>
      <c r="V211" s="3"/>
      <c r="W211" s="12"/>
      <c r="X211" s="12"/>
      <c r="Y211" s="71"/>
      <c r="Z211" s="3"/>
      <c r="AA211" s="3"/>
      <c r="AB211" s="3"/>
    </row>
    <row r="212" spans="1:29" ht="56.25" customHeight="1">
      <c r="A212" s="32"/>
      <c r="B212" s="213" t="s">
        <v>67</v>
      </c>
      <c r="C212" s="179">
        <v>2014</v>
      </c>
      <c r="D212" s="104"/>
      <c r="E212" s="182" t="s">
        <v>16</v>
      </c>
      <c r="F212" s="30" t="s">
        <v>17</v>
      </c>
      <c r="G212" s="6">
        <f>H212+I212+J212+K212+L212+M212+N212+O212+P212</f>
        <v>4459213.5199999996</v>
      </c>
      <c r="H212" s="6"/>
      <c r="I212" s="6"/>
      <c r="J212" s="16">
        <f>J213+J214</f>
        <v>904391.83</v>
      </c>
      <c r="K212" s="16">
        <f>K213+K214</f>
        <v>1175060.92</v>
      </c>
      <c r="L212" s="13">
        <f>L213</f>
        <v>578771.35</v>
      </c>
      <c r="M212" s="13">
        <f>M213</f>
        <v>732256.42</v>
      </c>
      <c r="N212" s="13">
        <f t="shared" ref="N212:P212" si="189">N213</f>
        <v>650000</v>
      </c>
      <c r="O212" s="13">
        <f t="shared" si="189"/>
        <v>383877</v>
      </c>
      <c r="P212" s="13">
        <f t="shared" si="189"/>
        <v>34856</v>
      </c>
      <c r="Q212" s="70" t="s">
        <v>145</v>
      </c>
      <c r="R212" s="71" t="s">
        <v>127</v>
      </c>
      <c r="S212" s="71"/>
      <c r="T212" s="71"/>
      <c r="U212" s="71"/>
      <c r="V212" s="71">
        <v>100</v>
      </c>
      <c r="W212" s="74">
        <v>100</v>
      </c>
      <c r="X212" s="74">
        <v>100</v>
      </c>
      <c r="Y212" s="71">
        <v>100</v>
      </c>
      <c r="Z212" s="71">
        <v>100</v>
      </c>
      <c r="AA212" s="71">
        <v>100</v>
      </c>
      <c r="AB212" s="71">
        <v>100</v>
      </c>
    </row>
    <row r="213" spans="1:29" ht="144">
      <c r="A213" s="32"/>
      <c r="B213" s="214"/>
      <c r="C213" s="180"/>
      <c r="D213" s="106"/>
      <c r="E213" s="183"/>
      <c r="F213" s="30" t="s">
        <v>18</v>
      </c>
      <c r="G213" s="6">
        <f>H213+I213+J213+K213+L213+M213+N213+O213+P213</f>
        <v>4459213.5199999996</v>
      </c>
      <c r="H213" s="6"/>
      <c r="I213" s="6"/>
      <c r="J213" s="13">
        <v>904391.83</v>
      </c>
      <c r="K213" s="13">
        <v>1175060.92</v>
      </c>
      <c r="L213" s="13">
        <v>578771.35</v>
      </c>
      <c r="M213" s="6">
        <v>732256.42</v>
      </c>
      <c r="N213" s="6">
        <v>650000</v>
      </c>
      <c r="O213" s="6">
        <v>383877</v>
      </c>
      <c r="P213" s="13">
        <v>34856</v>
      </c>
      <c r="Q213" s="3"/>
      <c r="R213" s="3"/>
      <c r="S213" s="71"/>
      <c r="T213" s="3"/>
      <c r="U213" s="3"/>
      <c r="V213" s="3"/>
      <c r="W213" s="12"/>
      <c r="X213" s="12"/>
      <c r="Y213" s="71"/>
      <c r="Z213" s="3"/>
      <c r="AA213" s="3"/>
      <c r="AB213" s="3"/>
    </row>
    <row r="214" spans="1:29" ht="84">
      <c r="A214" s="32"/>
      <c r="B214" s="215"/>
      <c r="C214" s="181"/>
      <c r="D214" s="106">
        <v>2025</v>
      </c>
      <c r="E214" s="184"/>
      <c r="F214" s="30" t="s">
        <v>19</v>
      </c>
      <c r="G214" s="6"/>
      <c r="H214" s="6"/>
      <c r="I214" s="6"/>
      <c r="J214" s="13"/>
      <c r="K214" s="13"/>
      <c r="L214" s="13"/>
      <c r="M214" s="6"/>
      <c r="N214" s="13"/>
      <c r="O214" s="13"/>
      <c r="P214" s="13"/>
      <c r="Q214" s="3"/>
      <c r="R214" s="3"/>
      <c r="S214" s="71"/>
      <c r="T214" s="3"/>
      <c r="U214" s="3"/>
      <c r="V214" s="3"/>
      <c r="W214" s="12"/>
      <c r="X214" s="12"/>
      <c r="Y214" s="71"/>
      <c r="Z214" s="3"/>
      <c r="AA214" s="3"/>
      <c r="AB214" s="3"/>
    </row>
    <row r="215" spans="1:29" ht="46.5" customHeight="1">
      <c r="A215" s="168"/>
      <c r="B215" s="165" t="s">
        <v>56</v>
      </c>
      <c r="C215" s="179">
        <v>2014</v>
      </c>
      <c r="D215" s="104"/>
      <c r="E215" s="182" t="s">
        <v>16</v>
      </c>
      <c r="F215" s="30" t="s">
        <v>17</v>
      </c>
      <c r="G215" s="6">
        <f>H215+I215+J215+K215+L215+M215</f>
        <v>60100</v>
      </c>
      <c r="H215" s="6">
        <f>H216+H217</f>
        <v>60100</v>
      </c>
      <c r="I215" s="6">
        <f t="shared" ref="I215:M215" si="190">I216+I217</f>
        <v>0</v>
      </c>
      <c r="J215" s="13">
        <f t="shared" si="190"/>
        <v>0</v>
      </c>
      <c r="K215" s="13">
        <f t="shared" si="190"/>
        <v>0</v>
      </c>
      <c r="L215" s="13">
        <f t="shared" si="190"/>
        <v>0</v>
      </c>
      <c r="M215" s="6">
        <f t="shared" si="190"/>
        <v>0</v>
      </c>
      <c r="N215" s="13">
        <f t="shared" ref="N215:P215" si="191">N216+N217</f>
        <v>0</v>
      </c>
      <c r="O215" s="13">
        <f t="shared" si="191"/>
        <v>0</v>
      </c>
      <c r="P215" s="13">
        <f t="shared" si="191"/>
        <v>0</v>
      </c>
      <c r="Q215" s="3"/>
      <c r="R215" s="3"/>
      <c r="S215" s="71"/>
      <c r="T215" s="3"/>
      <c r="U215" s="3"/>
      <c r="V215" s="3"/>
      <c r="W215" s="12"/>
      <c r="X215" s="12"/>
      <c r="Y215" s="71"/>
      <c r="Z215" s="3"/>
      <c r="AA215" s="3"/>
      <c r="AB215" s="3"/>
    </row>
    <row r="216" spans="1:29" ht="57" customHeight="1">
      <c r="A216" s="169"/>
      <c r="B216" s="166"/>
      <c r="C216" s="180"/>
      <c r="D216" s="106"/>
      <c r="E216" s="183"/>
      <c r="F216" s="30" t="s">
        <v>18</v>
      </c>
      <c r="G216" s="6">
        <f>H216+I216+J216+K216+L216+M216</f>
        <v>60100</v>
      </c>
      <c r="H216" s="6">
        <v>60100</v>
      </c>
      <c r="I216" s="6"/>
      <c r="J216" s="13"/>
      <c r="K216" s="13"/>
      <c r="L216" s="13"/>
      <c r="M216" s="6"/>
      <c r="N216" s="13"/>
      <c r="O216" s="13"/>
      <c r="P216" s="13"/>
      <c r="Q216" s="3"/>
      <c r="R216" s="3"/>
      <c r="S216" s="71"/>
      <c r="T216" s="3"/>
      <c r="U216" s="3"/>
      <c r="V216" s="3"/>
      <c r="W216" s="12"/>
      <c r="X216" s="12"/>
      <c r="Y216" s="71"/>
      <c r="Z216" s="3"/>
      <c r="AA216" s="3"/>
      <c r="AB216" s="3"/>
    </row>
    <row r="217" spans="1:29" ht="53.25" customHeight="1">
      <c r="A217" s="170"/>
      <c r="B217" s="167"/>
      <c r="C217" s="181"/>
      <c r="D217" s="106">
        <v>2025</v>
      </c>
      <c r="E217" s="184"/>
      <c r="F217" s="30" t="s">
        <v>19</v>
      </c>
      <c r="G217" s="6">
        <f>H217+I217+J217+K217+L217+M217</f>
        <v>0</v>
      </c>
      <c r="H217" s="6"/>
      <c r="I217" s="6"/>
      <c r="J217" s="13"/>
      <c r="K217" s="13"/>
      <c r="L217" s="13"/>
      <c r="M217" s="6"/>
      <c r="N217" s="13"/>
      <c r="O217" s="13"/>
      <c r="P217" s="13"/>
      <c r="Q217" s="3"/>
      <c r="R217" s="3"/>
      <c r="S217" s="71"/>
      <c r="T217" s="3"/>
      <c r="U217" s="3"/>
      <c r="V217" s="3"/>
      <c r="W217" s="12"/>
      <c r="X217" s="12"/>
      <c r="Y217" s="71"/>
      <c r="Z217" s="3"/>
      <c r="AA217" s="3"/>
      <c r="AB217" s="3"/>
    </row>
    <row r="218" spans="1:29" s="15" customFormat="1" ht="15.75" customHeight="1">
      <c r="A218" s="37"/>
      <c r="B218" s="129" t="s">
        <v>89</v>
      </c>
      <c r="C218" s="185">
        <v>2014</v>
      </c>
      <c r="D218" s="104"/>
      <c r="E218" s="123" t="s">
        <v>16</v>
      </c>
      <c r="F218" s="31" t="s">
        <v>17</v>
      </c>
      <c r="G218" s="13">
        <f>K218+L218+M218+N218+O218+P218</f>
        <v>524210</v>
      </c>
      <c r="H218" s="13"/>
      <c r="I218" s="13"/>
      <c r="J218" s="13"/>
      <c r="K218" s="13">
        <f>K219+K220</f>
        <v>524210</v>
      </c>
      <c r="L218" s="13"/>
      <c r="M218" s="13"/>
      <c r="N218" s="13"/>
      <c r="O218" s="13"/>
      <c r="P218" s="13"/>
      <c r="Q218" s="12"/>
      <c r="R218" s="12"/>
      <c r="S218" s="74"/>
      <c r="T218" s="12"/>
      <c r="U218" s="12"/>
      <c r="V218" s="12"/>
      <c r="W218" s="12"/>
      <c r="X218" s="12"/>
      <c r="Y218" s="74"/>
      <c r="Z218" s="12"/>
      <c r="AA218" s="12"/>
      <c r="AB218" s="12"/>
    </row>
    <row r="219" spans="1:29" s="15" customFormat="1" ht="24.75" customHeight="1">
      <c r="A219" s="37"/>
      <c r="B219" s="154"/>
      <c r="C219" s="186"/>
      <c r="D219" s="106"/>
      <c r="E219" s="124"/>
      <c r="F219" s="31" t="s">
        <v>18</v>
      </c>
      <c r="G219" s="13">
        <f>K219+L219+M219+N219+O219+P219</f>
        <v>20968.400000000001</v>
      </c>
      <c r="H219" s="13"/>
      <c r="I219" s="13"/>
      <c r="J219" s="13"/>
      <c r="K219" s="13">
        <v>20968.400000000001</v>
      </c>
      <c r="L219" s="13"/>
      <c r="M219" s="13"/>
      <c r="N219" s="13"/>
      <c r="O219" s="13"/>
      <c r="P219" s="13"/>
      <c r="Q219" s="12"/>
      <c r="R219" s="12"/>
      <c r="S219" s="74"/>
      <c r="T219" s="12"/>
      <c r="U219" s="12"/>
      <c r="V219" s="12"/>
      <c r="W219" s="12"/>
      <c r="X219" s="12"/>
      <c r="Y219" s="74"/>
      <c r="Z219" s="12"/>
      <c r="AA219" s="12"/>
      <c r="AB219" s="12"/>
    </row>
    <row r="220" spans="1:29" s="15" customFormat="1" ht="18" customHeight="1">
      <c r="A220" s="37"/>
      <c r="B220" s="155"/>
      <c r="C220" s="187"/>
      <c r="D220" s="106">
        <v>2025</v>
      </c>
      <c r="E220" s="125"/>
      <c r="F220" s="31" t="s">
        <v>19</v>
      </c>
      <c r="G220" s="13">
        <f>K220+L220+M220+N220+O220+P220</f>
        <v>503241.6</v>
      </c>
      <c r="H220" s="13"/>
      <c r="I220" s="13"/>
      <c r="J220" s="13"/>
      <c r="K220" s="13">
        <f>K223</f>
        <v>503241.6</v>
      </c>
      <c r="L220" s="13"/>
      <c r="M220" s="13"/>
      <c r="N220" s="13"/>
      <c r="O220" s="13"/>
      <c r="P220" s="13"/>
      <c r="Q220" s="12"/>
      <c r="R220" s="12"/>
      <c r="S220" s="74"/>
      <c r="T220" s="12"/>
      <c r="U220" s="12"/>
      <c r="V220" s="12"/>
      <c r="W220" s="12"/>
      <c r="X220" s="12"/>
      <c r="Y220" s="74"/>
      <c r="Z220" s="12"/>
      <c r="AA220" s="12"/>
      <c r="AB220" s="12"/>
    </row>
    <row r="221" spans="1:29" s="15" customFormat="1" ht="91.5" customHeight="1">
      <c r="A221" s="37"/>
      <c r="B221" s="126" t="s">
        <v>205</v>
      </c>
      <c r="C221" s="185">
        <v>2014</v>
      </c>
      <c r="D221" s="104"/>
      <c r="E221" s="123" t="s">
        <v>16</v>
      </c>
      <c r="F221" s="31" t="s">
        <v>17</v>
      </c>
      <c r="G221" s="13">
        <f>K221</f>
        <v>524210</v>
      </c>
      <c r="H221" s="13"/>
      <c r="I221" s="13"/>
      <c r="J221" s="13"/>
      <c r="K221" s="13">
        <f>K222+K223</f>
        <v>524210</v>
      </c>
      <c r="L221" s="13"/>
      <c r="M221" s="13"/>
      <c r="N221" s="13"/>
      <c r="O221" s="13"/>
      <c r="P221" s="13"/>
      <c r="Q221" s="72" t="s">
        <v>146</v>
      </c>
      <c r="R221" s="12" t="s">
        <v>147</v>
      </c>
      <c r="S221" s="74"/>
      <c r="T221" s="12"/>
      <c r="U221" s="12"/>
      <c r="V221" s="12"/>
      <c r="W221" s="12">
        <v>1</v>
      </c>
      <c r="X221" s="12"/>
      <c r="Y221" s="74"/>
      <c r="Z221" s="12"/>
      <c r="AA221" s="12"/>
      <c r="AB221" s="12"/>
    </row>
    <row r="222" spans="1:29" s="15" customFormat="1" ht="66.75" customHeight="1">
      <c r="A222" s="37"/>
      <c r="B222" s="127"/>
      <c r="C222" s="186"/>
      <c r="D222" s="106"/>
      <c r="E222" s="124"/>
      <c r="F222" s="31" t="s">
        <v>18</v>
      </c>
      <c r="G222" s="13">
        <f>K222</f>
        <v>20968.400000000001</v>
      </c>
      <c r="H222" s="13"/>
      <c r="I222" s="13"/>
      <c r="J222" s="13"/>
      <c r="K222" s="13">
        <v>20968.400000000001</v>
      </c>
      <c r="L222" s="13"/>
      <c r="M222" s="13"/>
      <c r="N222" s="13"/>
      <c r="O222" s="13"/>
      <c r="P222" s="13"/>
      <c r="Q222" s="12"/>
      <c r="R222" s="12"/>
      <c r="S222" s="74"/>
      <c r="T222" s="12"/>
      <c r="U222" s="12"/>
      <c r="V222" s="12"/>
      <c r="W222" s="12"/>
      <c r="X222" s="12"/>
      <c r="Y222" s="74"/>
      <c r="Z222" s="12"/>
      <c r="AA222" s="12"/>
      <c r="AB222" s="12"/>
    </row>
    <row r="223" spans="1:29" s="15" customFormat="1" ht="87.75" customHeight="1">
      <c r="A223" s="37"/>
      <c r="B223" s="128"/>
      <c r="C223" s="187"/>
      <c r="D223" s="106">
        <v>2025</v>
      </c>
      <c r="E223" s="125"/>
      <c r="F223" s="31" t="s">
        <v>19</v>
      </c>
      <c r="G223" s="13">
        <f>K223</f>
        <v>503241.6</v>
      </c>
      <c r="H223" s="13"/>
      <c r="I223" s="13"/>
      <c r="J223" s="13"/>
      <c r="K223" s="13">
        <v>503241.6</v>
      </c>
      <c r="L223" s="13"/>
      <c r="M223" s="13"/>
      <c r="N223" s="13"/>
      <c r="O223" s="13"/>
      <c r="P223" s="13"/>
      <c r="Q223" s="12"/>
      <c r="R223" s="12"/>
      <c r="S223" s="74"/>
      <c r="T223" s="12"/>
      <c r="U223" s="12"/>
      <c r="V223" s="12"/>
      <c r="W223" s="12"/>
      <c r="X223" s="12"/>
      <c r="Y223" s="74"/>
      <c r="Z223" s="12"/>
      <c r="AA223" s="12"/>
      <c r="AB223" s="12"/>
    </row>
    <row r="224" spans="1:29" s="15" customFormat="1" ht="87.75" customHeight="1">
      <c r="A224" s="107"/>
      <c r="B224" s="129" t="s">
        <v>198</v>
      </c>
      <c r="C224" s="185">
        <v>2014</v>
      </c>
      <c r="D224" s="221">
        <v>2025</v>
      </c>
      <c r="E224" s="123" t="s">
        <v>16</v>
      </c>
      <c r="F224" s="31" t="s">
        <v>17</v>
      </c>
      <c r="G224" s="13">
        <f>H224+I224+J224+K224+L224+M224+N224+O224+P224</f>
        <v>5010556.72</v>
      </c>
      <c r="H224" s="13"/>
      <c r="I224" s="13"/>
      <c r="J224" s="13"/>
      <c r="K224" s="13"/>
      <c r="L224" s="13"/>
      <c r="M224" s="13">
        <f>M225+M226</f>
        <v>1113340.28</v>
      </c>
      <c r="N224" s="13">
        <f t="shared" ref="N224:P224" si="192">N225+N226</f>
        <v>297216.44</v>
      </c>
      <c r="O224" s="13">
        <f t="shared" si="192"/>
        <v>1800000</v>
      </c>
      <c r="P224" s="13">
        <f t="shared" si="192"/>
        <v>1800000</v>
      </c>
      <c r="Q224" s="72" t="s">
        <v>200</v>
      </c>
      <c r="R224" s="12" t="s">
        <v>147</v>
      </c>
      <c r="S224" s="74"/>
      <c r="T224" s="12"/>
      <c r="U224" s="12"/>
      <c r="V224" s="12"/>
      <c r="W224" s="12"/>
      <c r="X224" s="12"/>
      <c r="Y224" s="74">
        <v>8</v>
      </c>
      <c r="Z224" s="12"/>
      <c r="AA224" s="12"/>
      <c r="AB224" s="12"/>
    </row>
    <row r="225" spans="1:28" s="15" customFormat="1" ht="87.75" customHeight="1">
      <c r="A225" s="107"/>
      <c r="B225" s="154"/>
      <c r="C225" s="186"/>
      <c r="D225" s="222"/>
      <c r="E225" s="124"/>
      <c r="F225" s="31" t="s">
        <v>18</v>
      </c>
      <c r="G225" s="13">
        <f>H225+I225+J225+K225+L225+M225+N225+O225+P225</f>
        <v>4010556.7199999997</v>
      </c>
      <c r="H225" s="13"/>
      <c r="I225" s="13"/>
      <c r="J225" s="13"/>
      <c r="K225" s="13"/>
      <c r="L225" s="13"/>
      <c r="M225" s="13">
        <f>M228</f>
        <v>113340.28</v>
      </c>
      <c r="N225" s="13">
        <f t="shared" ref="N225:P225" si="193">N228</f>
        <v>297216.44</v>
      </c>
      <c r="O225" s="13">
        <f t="shared" si="193"/>
        <v>1800000</v>
      </c>
      <c r="P225" s="13">
        <f t="shared" si="193"/>
        <v>1800000</v>
      </c>
      <c r="Q225" s="12"/>
      <c r="R225" s="12"/>
      <c r="S225" s="74"/>
      <c r="T225" s="12"/>
      <c r="U225" s="12"/>
      <c r="V225" s="12"/>
      <c r="W225" s="12"/>
      <c r="X225" s="12"/>
      <c r="Y225" s="74"/>
      <c r="Z225" s="12"/>
      <c r="AA225" s="12"/>
      <c r="AB225" s="12"/>
    </row>
    <row r="226" spans="1:28" s="15" customFormat="1" ht="87.75" customHeight="1">
      <c r="A226" s="107"/>
      <c r="B226" s="155"/>
      <c r="C226" s="187"/>
      <c r="D226" s="223"/>
      <c r="E226" s="125"/>
      <c r="F226" s="31" t="s">
        <v>19</v>
      </c>
      <c r="G226" s="13">
        <f>H226+I226+J226+K226+L226+M226+N226+O226+P226</f>
        <v>1000000</v>
      </c>
      <c r="H226" s="13"/>
      <c r="I226" s="13"/>
      <c r="J226" s="13"/>
      <c r="K226" s="13"/>
      <c r="L226" s="13"/>
      <c r="M226" s="13">
        <f>M229</f>
        <v>1000000</v>
      </c>
      <c r="N226" s="13">
        <f t="shared" ref="N226:P226" si="194">N229</f>
        <v>0</v>
      </c>
      <c r="O226" s="13">
        <f t="shared" si="194"/>
        <v>0</v>
      </c>
      <c r="P226" s="13">
        <f t="shared" si="194"/>
        <v>0</v>
      </c>
      <c r="Q226" s="12"/>
      <c r="R226" s="12"/>
      <c r="S226" s="74"/>
      <c r="T226" s="12"/>
      <c r="U226" s="12"/>
      <c r="V226" s="12"/>
      <c r="W226" s="12"/>
      <c r="X226" s="12"/>
      <c r="Y226" s="74"/>
      <c r="Z226" s="12"/>
      <c r="AA226" s="12"/>
      <c r="AB226" s="12"/>
    </row>
    <row r="227" spans="1:28" s="15" customFormat="1" ht="87.75" customHeight="1">
      <c r="A227" s="111"/>
      <c r="B227" s="129" t="s">
        <v>197</v>
      </c>
      <c r="C227" s="185">
        <v>2014</v>
      </c>
      <c r="D227" s="221">
        <v>2025</v>
      </c>
      <c r="E227" s="123" t="s">
        <v>16</v>
      </c>
      <c r="F227" s="31" t="s">
        <v>17</v>
      </c>
      <c r="G227" s="13">
        <f>M227+N227+O227</f>
        <v>3210556.7199999997</v>
      </c>
      <c r="H227" s="13"/>
      <c r="I227" s="13"/>
      <c r="J227" s="13"/>
      <c r="K227" s="13"/>
      <c r="L227" s="13"/>
      <c r="M227" s="13">
        <f>M228+M229</f>
        <v>1113340.28</v>
      </c>
      <c r="N227" s="13">
        <f t="shared" ref="N227:P227" si="195">N228+N229</f>
        <v>297216.44</v>
      </c>
      <c r="O227" s="13">
        <f t="shared" si="195"/>
        <v>1800000</v>
      </c>
      <c r="P227" s="13">
        <f t="shared" si="195"/>
        <v>1800000</v>
      </c>
      <c r="Q227" s="12"/>
      <c r="R227" s="12"/>
      <c r="S227" s="74"/>
      <c r="T227" s="12"/>
      <c r="U227" s="12"/>
      <c r="V227" s="12"/>
      <c r="W227" s="12"/>
      <c r="X227" s="12"/>
      <c r="Y227" s="74"/>
      <c r="Z227" s="12"/>
      <c r="AA227" s="12"/>
      <c r="AB227" s="12"/>
    </row>
    <row r="228" spans="1:28" s="15" customFormat="1" ht="87.75" customHeight="1">
      <c r="A228" s="111"/>
      <c r="B228" s="154"/>
      <c r="C228" s="186"/>
      <c r="D228" s="222"/>
      <c r="E228" s="124"/>
      <c r="F228" s="31" t="s">
        <v>18</v>
      </c>
      <c r="G228" s="13">
        <f>M228+N228+O228</f>
        <v>2210556.7199999997</v>
      </c>
      <c r="H228" s="13"/>
      <c r="I228" s="13"/>
      <c r="J228" s="13"/>
      <c r="K228" s="13"/>
      <c r="L228" s="13"/>
      <c r="M228" s="13">
        <f>M231</f>
        <v>113340.28</v>
      </c>
      <c r="N228" s="13">
        <f t="shared" ref="N228:P228" si="196">N231</f>
        <v>297216.44</v>
      </c>
      <c r="O228" s="13">
        <f t="shared" si="196"/>
        <v>1800000</v>
      </c>
      <c r="P228" s="13">
        <f t="shared" si="196"/>
        <v>1800000</v>
      </c>
      <c r="Q228" s="12"/>
      <c r="R228" s="12"/>
      <c r="S228" s="74"/>
      <c r="T228" s="12"/>
      <c r="U228" s="12"/>
      <c r="V228" s="12"/>
      <c r="W228" s="12"/>
      <c r="X228" s="12"/>
      <c r="Y228" s="74"/>
      <c r="Z228" s="12"/>
      <c r="AA228" s="12"/>
      <c r="AB228" s="12"/>
    </row>
    <row r="229" spans="1:28" s="15" customFormat="1" ht="87.75" customHeight="1">
      <c r="A229" s="111"/>
      <c r="B229" s="155"/>
      <c r="C229" s="187"/>
      <c r="D229" s="223"/>
      <c r="E229" s="125"/>
      <c r="F229" s="31" t="s">
        <v>19</v>
      </c>
      <c r="G229" s="13">
        <f>M229+N229+O229</f>
        <v>1000000</v>
      </c>
      <c r="H229" s="13"/>
      <c r="I229" s="13"/>
      <c r="J229" s="13"/>
      <c r="K229" s="13"/>
      <c r="L229" s="13"/>
      <c r="M229" s="13">
        <f>M232</f>
        <v>1000000</v>
      </c>
      <c r="N229" s="13">
        <f t="shared" ref="N229:P229" si="197">N232</f>
        <v>0</v>
      </c>
      <c r="O229" s="13">
        <f t="shared" si="197"/>
        <v>0</v>
      </c>
      <c r="P229" s="13">
        <f t="shared" si="197"/>
        <v>0</v>
      </c>
      <c r="Q229" s="12"/>
      <c r="R229" s="12"/>
      <c r="S229" s="74"/>
      <c r="T229" s="12"/>
      <c r="U229" s="12"/>
      <c r="V229" s="12"/>
      <c r="W229" s="12"/>
      <c r="X229" s="12"/>
      <c r="Y229" s="74"/>
      <c r="Z229" s="12"/>
      <c r="AA229" s="12"/>
      <c r="AB229" s="12"/>
    </row>
    <row r="230" spans="1:28" s="15" customFormat="1" ht="87.75" customHeight="1">
      <c r="A230" s="107"/>
      <c r="B230" s="126" t="s">
        <v>216</v>
      </c>
      <c r="C230" s="185">
        <v>2014</v>
      </c>
      <c r="D230" s="120">
        <v>2025</v>
      </c>
      <c r="E230" s="123" t="s">
        <v>16</v>
      </c>
      <c r="F230" s="31" t="s">
        <v>17</v>
      </c>
      <c r="G230" s="13">
        <f>K230+L230+M230+N230+O230+P230</f>
        <v>5010556.72</v>
      </c>
      <c r="H230" s="13"/>
      <c r="I230" s="13"/>
      <c r="J230" s="13"/>
      <c r="K230" s="13"/>
      <c r="L230" s="13"/>
      <c r="M230" s="13">
        <f>M231+M232</f>
        <v>1113340.28</v>
      </c>
      <c r="N230" s="13">
        <f>N231+N232</f>
        <v>297216.44</v>
      </c>
      <c r="O230" s="13">
        <f>O231+O232</f>
        <v>1800000</v>
      </c>
      <c r="P230" s="13">
        <f>P231+P232</f>
        <v>1800000</v>
      </c>
      <c r="Q230" s="12"/>
      <c r="R230" s="12"/>
      <c r="S230" s="74"/>
      <c r="T230" s="12"/>
      <c r="U230" s="12"/>
      <c r="V230" s="12"/>
      <c r="W230" s="12"/>
      <c r="X230" s="12"/>
      <c r="Y230" s="74"/>
      <c r="Z230" s="12"/>
      <c r="AA230" s="12"/>
      <c r="AB230" s="12"/>
    </row>
    <row r="231" spans="1:28" s="15" customFormat="1" ht="87.75" customHeight="1">
      <c r="A231" s="107"/>
      <c r="B231" s="127"/>
      <c r="C231" s="186"/>
      <c r="D231" s="121"/>
      <c r="E231" s="124"/>
      <c r="F231" s="31" t="s">
        <v>18</v>
      </c>
      <c r="G231" s="13">
        <f>K231+L231+M231+N231+O231+P231</f>
        <v>4010556.7199999997</v>
      </c>
      <c r="H231" s="13"/>
      <c r="I231" s="13"/>
      <c r="J231" s="13"/>
      <c r="K231" s="13"/>
      <c r="L231" s="13"/>
      <c r="M231" s="16">
        <v>113340.28</v>
      </c>
      <c r="N231" s="13">
        <v>297216.44</v>
      </c>
      <c r="O231" s="13">
        <v>1800000</v>
      </c>
      <c r="P231" s="13">
        <v>1800000</v>
      </c>
      <c r="Q231" s="12"/>
      <c r="R231" s="12"/>
      <c r="S231" s="74"/>
      <c r="T231" s="12"/>
      <c r="U231" s="12"/>
      <c r="V231" s="12"/>
      <c r="W231" s="12"/>
      <c r="X231" s="12"/>
      <c r="Y231" s="74"/>
      <c r="Z231" s="12"/>
      <c r="AA231" s="12"/>
      <c r="AB231" s="12"/>
    </row>
    <row r="232" spans="1:28" s="15" customFormat="1" ht="87.75" customHeight="1">
      <c r="A232" s="107"/>
      <c r="B232" s="128"/>
      <c r="C232" s="187"/>
      <c r="D232" s="122"/>
      <c r="E232" s="125"/>
      <c r="F232" s="31" t="s">
        <v>19</v>
      </c>
      <c r="G232" s="13">
        <f>K232+L232+M232+N232+O232+P232</f>
        <v>1000000</v>
      </c>
      <c r="H232" s="13"/>
      <c r="I232" s="13"/>
      <c r="J232" s="13"/>
      <c r="K232" s="13"/>
      <c r="L232" s="13"/>
      <c r="M232" s="13">
        <v>1000000</v>
      </c>
      <c r="N232" s="13"/>
      <c r="O232" s="13"/>
      <c r="P232" s="13"/>
      <c r="Q232" s="12"/>
      <c r="R232" s="12"/>
      <c r="S232" s="74"/>
      <c r="T232" s="12"/>
      <c r="U232" s="12"/>
      <c r="V232" s="12"/>
      <c r="W232" s="12"/>
      <c r="X232" s="12"/>
      <c r="Y232" s="74"/>
      <c r="Z232" s="12"/>
      <c r="AA232" s="12"/>
      <c r="AB232" s="12"/>
    </row>
    <row r="233" spans="1:28" s="15" customFormat="1" ht="57.75" customHeight="1">
      <c r="A233" s="118"/>
      <c r="B233" s="129" t="s">
        <v>220</v>
      </c>
      <c r="C233" s="120">
        <v>2014</v>
      </c>
      <c r="D233" s="120">
        <v>2025</v>
      </c>
      <c r="E233" s="123" t="s">
        <v>16</v>
      </c>
      <c r="F233" s="31" t="s">
        <v>17</v>
      </c>
      <c r="G233" s="13">
        <f t="shared" ref="G233:G241" si="198">H233+I233+J233+K233+L233+M233+N233+O233+P233</f>
        <v>863500</v>
      </c>
      <c r="H233" s="13"/>
      <c r="I233" s="13"/>
      <c r="J233" s="13"/>
      <c r="K233" s="13"/>
      <c r="L233" s="13"/>
      <c r="M233" s="13"/>
      <c r="N233" s="13">
        <f>N234+N235</f>
        <v>863500</v>
      </c>
      <c r="O233" s="13"/>
      <c r="P233" s="13"/>
      <c r="Q233" s="12"/>
      <c r="R233" s="12"/>
      <c r="S233" s="74"/>
      <c r="T233" s="12"/>
      <c r="U233" s="12"/>
      <c r="V233" s="12"/>
      <c r="W233" s="12"/>
      <c r="X233" s="12"/>
      <c r="Y233" s="74"/>
      <c r="Z233" s="12"/>
      <c r="AA233" s="12"/>
      <c r="AB233" s="12"/>
    </row>
    <row r="234" spans="1:28" s="15" customFormat="1" ht="57.75" customHeight="1">
      <c r="A234" s="118"/>
      <c r="B234" s="127"/>
      <c r="C234" s="121"/>
      <c r="D234" s="121"/>
      <c r="E234" s="124"/>
      <c r="F234" s="31" t="s">
        <v>18</v>
      </c>
      <c r="G234" s="13">
        <f t="shared" si="198"/>
        <v>863500</v>
      </c>
      <c r="H234" s="13"/>
      <c r="I234" s="13"/>
      <c r="J234" s="13"/>
      <c r="K234" s="13"/>
      <c r="L234" s="13"/>
      <c r="M234" s="13"/>
      <c r="N234" s="13">
        <f>N237</f>
        <v>863500</v>
      </c>
      <c r="O234" s="13"/>
      <c r="P234" s="13"/>
      <c r="Q234" s="12"/>
      <c r="R234" s="12"/>
      <c r="S234" s="74"/>
      <c r="T234" s="12"/>
      <c r="U234" s="12"/>
      <c r="V234" s="12"/>
      <c r="W234" s="12"/>
      <c r="X234" s="12"/>
      <c r="Y234" s="74"/>
      <c r="Z234" s="12"/>
      <c r="AA234" s="12"/>
      <c r="AB234" s="12"/>
    </row>
    <row r="235" spans="1:28" s="15" customFormat="1" ht="57.75" customHeight="1">
      <c r="A235" s="118"/>
      <c r="B235" s="128"/>
      <c r="C235" s="122"/>
      <c r="D235" s="122"/>
      <c r="E235" s="125"/>
      <c r="F235" s="31" t="s">
        <v>19</v>
      </c>
      <c r="G235" s="13">
        <f t="shared" si="198"/>
        <v>0</v>
      </c>
      <c r="H235" s="13"/>
      <c r="I235" s="13"/>
      <c r="J235" s="13"/>
      <c r="K235" s="13"/>
      <c r="L235" s="13"/>
      <c r="M235" s="13"/>
      <c r="N235" s="13"/>
      <c r="O235" s="13"/>
      <c r="P235" s="13"/>
      <c r="Q235" s="12"/>
      <c r="R235" s="12"/>
      <c r="S235" s="74"/>
      <c r="T235" s="12"/>
      <c r="U235" s="12"/>
      <c r="V235" s="12"/>
      <c r="W235" s="12"/>
      <c r="X235" s="12"/>
      <c r="Y235" s="74"/>
      <c r="Z235" s="12"/>
      <c r="AA235" s="12"/>
      <c r="AB235" s="12"/>
    </row>
    <row r="236" spans="1:28" s="15" customFormat="1" ht="54.75" customHeight="1">
      <c r="A236" s="118"/>
      <c r="B236" s="126" t="s">
        <v>219</v>
      </c>
      <c r="C236" s="120">
        <v>2014</v>
      </c>
      <c r="D236" s="120">
        <v>2025</v>
      </c>
      <c r="E236" s="123" t="s">
        <v>16</v>
      </c>
      <c r="F236" s="31" t="s">
        <v>17</v>
      </c>
      <c r="G236" s="13">
        <f t="shared" si="198"/>
        <v>863500</v>
      </c>
      <c r="H236" s="13"/>
      <c r="I236" s="13"/>
      <c r="J236" s="13"/>
      <c r="K236" s="13"/>
      <c r="L236" s="13"/>
      <c r="M236" s="13"/>
      <c r="N236" s="13">
        <f>N237+N238</f>
        <v>863500</v>
      </c>
      <c r="O236" s="13"/>
      <c r="P236" s="13"/>
      <c r="Q236" s="12"/>
      <c r="R236" s="12"/>
      <c r="S236" s="74"/>
      <c r="T236" s="12"/>
      <c r="U236" s="12"/>
      <c r="V236" s="12"/>
      <c r="W236" s="12"/>
      <c r="X236" s="12"/>
      <c r="Y236" s="74"/>
      <c r="Z236" s="12"/>
      <c r="AA236" s="12"/>
      <c r="AB236" s="12"/>
    </row>
    <row r="237" spans="1:28" s="15" customFormat="1" ht="60.75" customHeight="1">
      <c r="A237" s="118"/>
      <c r="B237" s="127"/>
      <c r="C237" s="121"/>
      <c r="D237" s="121"/>
      <c r="E237" s="124"/>
      <c r="F237" s="31" t="s">
        <v>18</v>
      </c>
      <c r="G237" s="13">
        <f t="shared" si="198"/>
        <v>863500</v>
      </c>
      <c r="H237" s="13"/>
      <c r="I237" s="13"/>
      <c r="J237" s="13"/>
      <c r="K237" s="13"/>
      <c r="L237" s="13"/>
      <c r="M237" s="13"/>
      <c r="N237" s="13">
        <f>N240</f>
        <v>863500</v>
      </c>
      <c r="O237" s="13"/>
      <c r="P237" s="13"/>
      <c r="Q237" s="12"/>
      <c r="R237" s="12"/>
      <c r="S237" s="74"/>
      <c r="T237" s="12"/>
      <c r="U237" s="12"/>
      <c r="V237" s="12"/>
      <c r="W237" s="12"/>
      <c r="X237" s="12"/>
      <c r="Y237" s="74"/>
      <c r="Z237" s="12"/>
      <c r="AA237" s="12"/>
      <c r="AB237" s="12"/>
    </row>
    <row r="238" spans="1:28" s="15" customFormat="1" ht="64.5" customHeight="1">
      <c r="A238" s="118"/>
      <c r="B238" s="128"/>
      <c r="C238" s="122"/>
      <c r="D238" s="122"/>
      <c r="E238" s="125"/>
      <c r="F238" s="31" t="s">
        <v>19</v>
      </c>
      <c r="G238" s="13">
        <f t="shared" si="198"/>
        <v>0</v>
      </c>
      <c r="H238" s="13"/>
      <c r="I238" s="13"/>
      <c r="J238" s="13"/>
      <c r="K238" s="13"/>
      <c r="L238" s="13"/>
      <c r="M238" s="13"/>
      <c r="N238" s="13"/>
      <c r="O238" s="13"/>
      <c r="P238" s="13"/>
      <c r="Q238" s="12"/>
      <c r="R238" s="12"/>
      <c r="S238" s="74"/>
      <c r="T238" s="12"/>
      <c r="U238" s="12"/>
      <c r="V238" s="12"/>
      <c r="W238" s="12"/>
      <c r="X238" s="12"/>
      <c r="Y238" s="74"/>
      <c r="Z238" s="12"/>
      <c r="AA238" s="12"/>
      <c r="AB238" s="12"/>
    </row>
    <row r="239" spans="1:28" s="15" customFormat="1" ht="48.75" customHeight="1">
      <c r="A239" s="118"/>
      <c r="B239" s="126" t="s">
        <v>221</v>
      </c>
      <c r="C239" s="120">
        <v>2014</v>
      </c>
      <c r="D239" s="120">
        <v>2025</v>
      </c>
      <c r="E239" s="123" t="s">
        <v>16</v>
      </c>
      <c r="F239" s="31" t="s">
        <v>17</v>
      </c>
      <c r="G239" s="13">
        <f t="shared" si="198"/>
        <v>863500</v>
      </c>
      <c r="H239" s="13"/>
      <c r="I239" s="13"/>
      <c r="J239" s="13"/>
      <c r="K239" s="13"/>
      <c r="L239" s="13"/>
      <c r="M239" s="13"/>
      <c r="N239" s="13">
        <f>N240+N241</f>
        <v>863500</v>
      </c>
      <c r="O239" s="13"/>
      <c r="P239" s="13"/>
      <c r="Q239" s="12"/>
      <c r="R239" s="12"/>
      <c r="S239" s="74"/>
      <c r="T239" s="12"/>
      <c r="U239" s="12"/>
      <c r="V239" s="12"/>
      <c r="W239" s="12"/>
      <c r="X239" s="12"/>
      <c r="Y239" s="74"/>
      <c r="Z239" s="12"/>
      <c r="AA239" s="12"/>
      <c r="AB239" s="12"/>
    </row>
    <row r="240" spans="1:28" s="15" customFormat="1" ht="66" customHeight="1">
      <c r="A240" s="118"/>
      <c r="B240" s="127"/>
      <c r="C240" s="121"/>
      <c r="D240" s="121"/>
      <c r="E240" s="124"/>
      <c r="F240" s="31" t="s">
        <v>18</v>
      </c>
      <c r="G240" s="13">
        <f t="shared" si="198"/>
        <v>863500</v>
      </c>
      <c r="H240" s="13"/>
      <c r="I240" s="13"/>
      <c r="J240" s="13"/>
      <c r="K240" s="13"/>
      <c r="L240" s="13"/>
      <c r="M240" s="13"/>
      <c r="N240" s="13">
        <v>863500</v>
      </c>
      <c r="O240" s="13"/>
      <c r="P240" s="13"/>
      <c r="Q240" s="12"/>
      <c r="R240" s="12"/>
      <c r="S240" s="74"/>
      <c r="T240" s="12"/>
      <c r="U240" s="12"/>
      <c r="V240" s="12"/>
      <c r="W240" s="12"/>
      <c r="X240" s="12"/>
      <c r="Y240" s="74"/>
      <c r="Z240" s="12"/>
      <c r="AA240" s="12"/>
      <c r="AB240" s="12"/>
    </row>
    <row r="241" spans="1:29" s="15" customFormat="1" ht="39.75" customHeight="1">
      <c r="A241" s="118"/>
      <c r="B241" s="128"/>
      <c r="C241" s="122"/>
      <c r="D241" s="122"/>
      <c r="E241" s="125"/>
      <c r="F241" s="31" t="s">
        <v>19</v>
      </c>
      <c r="G241" s="13">
        <f t="shared" si="198"/>
        <v>0</v>
      </c>
      <c r="H241" s="13"/>
      <c r="I241" s="13"/>
      <c r="J241" s="13"/>
      <c r="K241" s="13"/>
      <c r="L241" s="13"/>
      <c r="M241" s="13"/>
      <c r="N241" s="13"/>
      <c r="O241" s="13"/>
      <c r="P241" s="13"/>
      <c r="Q241" s="12"/>
      <c r="R241" s="12"/>
      <c r="S241" s="74"/>
      <c r="T241" s="12"/>
      <c r="U241" s="12"/>
      <c r="V241" s="12"/>
      <c r="W241" s="12"/>
      <c r="X241" s="12"/>
      <c r="Y241" s="74"/>
      <c r="Z241" s="12"/>
      <c r="AA241" s="12"/>
      <c r="AB241" s="12"/>
    </row>
    <row r="242" spans="1:29" s="15" customFormat="1" ht="38.25" customHeight="1">
      <c r="A242" s="133"/>
      <c r="B242" s="210" t="s">
        <v>170</v>
      </c>
      <c r="C242" s="185">
        <v>2014</v>
      </c>
      <c r="D242" s="104"/>
      <c r="E242" s="123" t="s">
        <v>16</v>
      </c>
      <c r="F242" s="31" t="s">
        <v>17</v>
      </c>
      <c r="G242" s="13">
        <f>G82+G118+G130+G146+G194+G218+G224+G239</f>
        <v>118644506.09</v>
      </c>
      <c r="H242" s="13">
        <f t="shared" ref="H242:J243" si="199">H82+H118+H130+H146+H194</f>
        <v>32454880.419999998</v>
      </c>
      <c r="I242" s="13">
        <f t="shared" si="199"/>
        <v>29879839.270000003</v>
      </c>
      <c r="J242" s="13">
        <f t="shared" si="199"/>
        <v>23882231.82</v>
      </c>
      <c r="K242" s="13">
        <f>K82+K118+K130+K146+K194+K218</f>
        <v>11618868.780000001</v>
      </c>
      <c r="L242" s="13">
        <f>L82+L118+L130+L146+L194</f>
        <v>3656118.87</v>
      </c>
      <c r="M242" s="13">
        <f>M82+M118+M130+M146+M194+M224</f>
        <v>4730468.3600000003</v>
      </c>
      <c r="N242" s="13">
        <f>N82+N118+N130+N146+N194+N224+N233</f>
        <v>3949524.44</v>
      </c>
      <c r="O242" s="13">
        <f>O82+O118+O130+O146+O194+O230</f>
        <v>4358949.32</v>
      </c>
      <c r="P242" s="13">
        <f>P82+P118+P130+P146+P194+P230</f>
        <v>4113624.81</v>
      </c>
      <c r="Q242" s="12" t="s">
        <v>15</v>
      </c>
      <c r="R242" s="12" t="s">
        <v>15</v>
      </c>
      <c r="S242" s="74" t="s">
        <v>15</v>
      </c>
      <c r="T242" s="12" t="s">
        <v>15</v>
      </c>
      <c r="U242" s="12" t="s">
        <v>15</v>
      </c>
      <c r="V242" s="12" t="s">
        <v>15</v>
      </c>
      <c r="W242" s="12" t="s">
        <v>15</v>
      </c>
      <c r="X242" s="12" t="s">
        <v>15</v>
      </c>
      <c r="Y242" s="74" t="s">
        <v>15</v>
      </c>
      <c r="Z242" s="12"/>
      <c r="AA242" s="12"/>
      <c r="AB242" s="12"/>
      <c r="AC242" s="18"/>
    </row>
    <row r="243" spans="1:29" s="15" customFormat="1" ht="85.5" customHeight="1">
      <c r="A243" s="134"/>
      <c r="B243" s="211"/>
      <c r="C243" s="186"/>
      <c r="D243" s="106"/>
      <c r="E243" s="124"/>
      <c r="F243" s="31" t="s">
        <v>18</v>
      </c>
      <c r="G243" s="13">
        <f>G83+G119+G131+G147+G195+G219+G225+G237</f>
        <v>45185197.93</v>
      </c>
      <c r="H243" s="13">
        <f t="shared" si="199"/>
        <v>6693619.1899999995</v>
      </c>
      <c r="I243" s="13">
        <f t="shared" si="199"/>
        <v>7815585.4800000004</v>
      </c>
      <c r="J243" s="13">
        <f t="shared" si="199"/>
        <v>8437833.5199999996</v>
      </c>
      <c r="K243" s="13">
        <f>K83+K119+K131+K147+K195+K219</f>
        <v>4153212.44</v>
      </c>
      <c r="L243" s="13">
        <f>L83+L119+L131+L147+L195</f>
        <v>2983908.87</v>
      </c>
      <c r="M243" s="13">
        <f>M83+M119+M131+M147+M195+M192</f>
        <v>2678939.86</v>
      </c>
      <c r="N243" s="13">
        <f>N83+N119+N131+N147+N195+N225+N237</f>
        <v>3949524.44</v>
      </c>
      <c r="O243" s="13">
        <f>O83+O119+O131+O147+O195+O225</f>
        <v>4358949.32</v>
      </c>
      <c r="P243" s="13">
        <f>P83+P119+P131+P147+P195+P225</f>
        <v>4113624.81</v>
      </c>
      <c r="Q243" s="12" t="s">
        <v>15</v>
      </c>
      <c r="R243" s="12" t="s">
        <v>15</v>
      </c>
      <c r="S243" s="74" t="s">
        <v>15</v>
      </c>
      <c r="T243" s="12" t="s">
        <v>15</v>
      </c>
      <c r="U243" s="12" t="s">
        <v>15</v>
      </c>
      <c r="V243" s="12" t="s">
        <v>15</v>
      </c>
      <c r="W243" s="12" t="s">
        <v>15</v>
      </c>
      <c r="X243" s="12" t="s">
        <v>15</v>
      </c>
      <c r="Y243" s="74" t="s">
        <v>15</v>
      </c>
      <c r="Z243" s="12"/>
      <c r="AA243" s="12"/>
      <c r="AB243" s="12"/>
    </row>
    <row r="244" spans="1:29" s="15" customFormat="1" ht="87" customHeight="1">
      <c r="A244" s="134"/>
      <c r="B244" s="211"/>
      <c r="C244" s="186"/>
      <c r="D244" s="106"/>
      <c r="E244" s="124"/>
      <c r="F244" s="31" t="s">
        <v>65</v>
      </c>
      <c r="G244" s="13">
        <f>G142</f>
        <v>6909247.5700000003</v>
      </c>
      <c r="H244" s="13"/>
      <c r="I244" s="13"/>
      <c r="J244" s="13">
        <f>J142</f>
        <v>3554837.82</v>
      </c>
      <c r="K244" s="13">
        <f>K142</f>
        <v>3354409.75</v>
      </c>
      <c r="L244" s="13"/>
      <c r="M244" s="13"/>
      <c r="N244" s="13"/>
      <c r="O244" s="13"/>
      <c r="P244" s="13"/>
      <c r="Q244" s="12"/>
      <c r="R244" s="12"/>
      <c r="S244" s="74"/>
      <c r="T244" s="12"/>
      <c r="U244" s="12"/>
      <c r="V244" s="12"/>
      <c r="W244" s="12"/>
      <c r="X244" s="12"/>
      <c r="Y244" s="74"/>
      <c r="Z244" s="12"/>
      <c r="AA244" s="12"/>
      <c r="AB244" s="12"/>
    </row>
    <row r="245" spans="1:29" s="15" customFormat="1" ht="70.5" customHeight="1">
      <c r="A245" s="135"/>
      <c r="B245" s="212"/>
      <c r="C245" s="187"/>
      <c r="D245" s="105">
        <v>2025</v>
      </c>
      <c r="E245" s="125"/>
      <c r="F245" s="31" t="s">
        <v>64</v>
      </c>
      <c r="G245" s="13">
        <f>G84+G120+G132+G148+G196-G244+G223+G226</f>
        <v>66550060.590000004</v>
      </c>
      <c r="H245" s="13">
        <f>H84+H120+H132+H148+H196</f>
        <v>25761261.23</v>
      </c>
      <c r="I245" s="13">
        <f>I84+I120+I132+I148+I196</f>
        <v>22064253.789999999</v>
      </c>
      <c r="J245" s="13">
        <f>J84+J120+J132+J148+J196-J244</f>
        <v>11889560.479999999</v>
      </c>
      <c r="K245" s="13">
        <v>4111246.59</v>
      </c>
      <c r="L245" s="13">
        <f>L84+L120+L132+L148+L196</f>
        <v>672210</v>
      </c>
      <c r="M245" s="13">
        <f>M84+M120+M132+M148+M196+M226</f>
        <v>2051528.5</v>
      </c>
      <c r="N245" s="13">
        <f>N84+N120+N132+N148+N196</f>
        <v>0</v>
      </c>
      <c r="O245" s="13">
        <f>O84+O120+O132+O148+O196</f>
        <v>0</v>
      </c>
      <c r="P245" s="13">
        <f>P84+P120+P132+P148+P196</f>
        <v>0</v>
      </c>
      <c r="Q245" s="12" t="s">
        <v>15</v>
      </c>
      <c r="R245" s="12" t="s">
        <v>15</v>
      </c>
      <c r="S245" s="74" t="s">
        <v>15</v>
      </c>
      <c r="T245" s="12" t="s">
        <v>15</v>
      </c>
      <c r="U245" s="12" t="s">
        <v>15</v>
      </c>
      <c r="V245" s="12" t="s">
        <v>15</v>
      </c>
      <c r="W245" s="12" t="s">
        <v>15</v>
      </c>
      <c r="X245" s="12" t="s">
        <v>15</v>
      </c>
      <c r="Y245" s="74" t="s">
        <v>15</v>
      </c>
      <c r="Z245" s="12"/>
      <c r="AA245" s="12"/>
      <c r="AB245" s="12"/>
    </row>
    <row r="246" spans="1:29" ht="106.5" customHeight="1">
      <c r="A246" s="237" t="s">
        <v>185</v>
      </c>
      <c r="B246" s="238"/>
      <c r="C246" s="38" t="s">
        <v>15</v>
      </c>
      <c r="D246" s="103" t="s">
        <v>15</v>
      </c>
      <c r="E246" s="39" t="s">
        <v>15</v>
      </c>
      <c r="F246" s="40" t="s">
        <v>15</v>
      </c>
      <c r="G246" s="6" t="s">
        <v>15</v>
      </c>
      <c r="H246" s="6" t="s">
        <v>15</v>
      </c>
      <c r="I246" s="6" t="s">
        <v>15</v>
      </c>
      <c r="J246" s="13" t="s">
        <v>15</v>
      </c>
      <c r="K246" s="13" t="s">
        <v>15</v>
      </c>
      <c r="L246" s="13" t="s">
        <v>15</v>
      </c>
      <c r="M246" s="6" t="s">
        <v>15</v>
      </c>
      <c r="N246" s="13" t="s">
        <v>15</v>
      </c>
      <c r="O246" s="13" t="s">
        <v>15</v>
      </c>
      <c r="P246" s="13" t="s">
        <v>15</v>
      </c>
      <c r="Q246" s="3" t="s">
        <v>15</v>
      </c>
      <c r="R246" s="3" t="s">
        <v>15</v>
      </c>
      <c r="S246" s="71" t="s">
        <v>15</v>
      </c>
      <c r="T246" s="3" t="s">
        <v>15</v>
      </c>
      <c r="U246" s="3" t="s">
        <v>15</v>
      </c>
      <c r="V246" s="3" t="s">
        <v>15</v>
      </c>
      <c r="W246" s="12" t="s">
        <v>15</v>
      </c>
      <c r="X246" s="12" t="s">
        <v>15</v>
      </c>
      <c r="Y246" s="71" t="s">
        <v>15</v>
      </c>
      <c r="Z246" s="3"/>
      <c r="AA246" s="3"/>
      <c r="AB246" s="3"/>
    </row>
    <row r="247" spans="1:29" ht="105" customHeight="1">
      <c r="A247" s="216" t="s">
        <v>116</v>
      </c>
      <c r="B247" s="217"/>
      <c r="C247" s="38" t="s">
        <v>15</v>
      </c>
      <c r="D247" s="38" t="s">
        <v>15</v>
      </c>
      <c r="E247" s="39" t="s">
        <v>15</v>
      </c>
      <c r="F247" s="40" t="s">
        <v>15</v>
      </c>
      <c r="G247" s="6" t="s">
        <v>15</v>
      </c>
      <c r="H247" s="6" t="s">
        <v>15</v>
      </c>
      <c r="I247" s="6" t="s">
        <v>15</v>
      </c>
      <c r="J247" s="13" t="s">
        <v>15</v>
      </c>
      <c r="K247" s="13" t="s">
        <v>15</v>
      </c>
      <c r="L247" s="13" t="s">
        <v>15</v>
      </c>
      <c r="M247" s="6" t="s">
        <v>15</v>
      </c>
      <c r="N247" s="13" t="s">
        <v>15</v>
      </c>
      <c r="O247" s="13" t="s">
        <v>15</v>
      </c>
      <c r="P247" s="13" t="s">
        <v>15</v>
      </c>
      <c r="Q247" s="3" t="s">
        <v>15</v>
      </c>
      <c r="R247" s="3" t="s">
        <v>15</v>
      </c>
      <c r="S247" s="71" t="s">
        <v>15</v>
      </c>
      <c r="T247" s="3" t="s">
        <v>15</v>
      </c>
      <c r="U247" s="3" t="s">
        <v>15</v>
      </c>
      <c r="V247" s="3" t="s">
        <v>15</v>
      </c>
      <c r="W247" s="12" t="s">
        <v>15</v>
      </c>
      <c r="X247" s="12" t="s">
        <v>15</v>
      </c>
      <c r="Y247" s="71" t="s">
        <v>15</v>
      </c>
      <c r="Z247" s="3"/>
      <c r="AA247" s="3"/>
      <c r="AB247" s="3"/>
    </row>
    <row r="248" spans="1:29" ht="38.25" customHeight="1">
      <c r="A248" s="168"/>
      <c r="B248" s="218" t="s">
        <v>117</v>
      </c>
      <c r="C248" s="168">
        <v>2014</v>
      </c>
      <c r="D248" s="168">
        <v>2025</v>
      </c>
      <c r="E248" s="171" t="s">
        <v>16</v>
      </c>
      <c r="F248" s="30" t="s">
        <v>17</v>
      </c>
      <c r="G248" s="6">
        <f t="shared" ref="G248:G253" si="200">G251</f>
        <v>638949.79999999993</v>
      </c>
      <c r="H248" s="6">
        <f t="shared" ref="H248:M248" si="201">H251</f>
        <v>152780</v>
      </c>
      <c r="I248" s="6">
        <f t="shared" si="201"/>
        <v>104000.8</v>
      </c>
      <c r="J248" s="13">
        <f t="shared" si="201"/>
        <v>163963.79999999999</v>
      </c>
      <c r="K248" s="13">
        <f t="shared" si="201"/>
        <v>36790</v>
      </c>
      <c r="L248" s="13">
        <f t="shared" si="201"/>
        <v>60184.800000000003</v>
      </c>
      <c r="M248" s="6">
        <f t="shared" si="201"/>
        <v>62748.4</v>
      </c>
      <c r="N248" s="13">
        <f t="shared" ref="N248:P248" si="202">N251</f>
        <v>58482</v>
      </c>
      <c r="O248" s="13">
        <f t="shared" si="202"/>
        <v>0</v>
      </c>
      <c r="P248" s="13">
        <f t="shared" si="202"/>
        <v>0</v>
      </c>
      <c r="Q248" s="3"/>
      <c r="R248" s="3"/>
      <c r="S248" s="71"/>
      <c r="T248" s="3"/>
      <c r="U248" s="3"/>
      <c r="V248" s="3"/>
      <c r="W248" s="12"/>
      <c r="X248" s="12"/>
      <c r="Y248" s="71"/>
      <c r="Z248" s="3"/>
      <c r="AA248" s="3"/>
      <c r="AB248" s="3"/>
      <c r="AC248" s="7"/>
    </row>
    <row r="249" spans="1:29" ht="144">
      <c r="A249" s="169"/>
      <c r="B249" s="219"/>
      <c r="C249" s="169"/>
      <c r="D249" s="169"/>
      <c r="E249" s="172"/>
      <c r="F249" s="30" t="s">
        <v>18</v>
      </c>
      <c r="G249" s="6">
        <f t="shared" si="200"/>
        <v>638949.79999999993</v>
      </c>
      <c r="H249" s="6">
        <f t="shared" ref="H249:M249" si="203">H252</f>
        <v>152780</v>
      </c>
      <c r="I249" s="6">
        <f t="shared" si="203"/>
        <v>104000.8</v>
      </c>
      <c r="J249" s="13">
        <f t="shared" si="203"/>
        <v>163963.79999999999</v>
      </c>
      <c r="K249" s="13">
        <f t="shared" si="203"/>
        <v>36790</v>
      </c>
      <c r="L249" s="13">
        <f t="shared" si="203"/>
        <v>60184.800000000003</v>
      </c>
      <c r="M249" s="6">
        <f t="shared" si="203"/>
        <v>62748.4</v>
      </c>
      <c r="N249" s="13">
        <f t="shared" ref="N249:P249" si="204">N252</f>
        <v>58482</v>
      </c>
      <c r="O249" s="13">
        <f t="shared" si="204"/>
        <v>0</v>
      </c>
      <c r="P249" s="13">
        <f t="shared" si="204"/>
        <v>0</v>
      </c>
      <c r="Q249" s="3"/>
      <c r="R249" s="3"/>
      <c r="S249" s="71"/>
      <c r="T249" s="3"/>
      <c r="U249" s="3"/>
      <c r="V249" s="3"/>
      <c r="W249" s="12"/>
      <c r="X249" s="12"/>
      <c r="Y249" s="71"/>
      <c r="Z249" s="3"/>
      <c r="AA249" s="3"/>
      <c r="AB249" s="3"/>
    </row>
    <row r="250" spans="1:29" ht="84">
      <c r="A250" s="170"/>
      <c r="B250" s="220"/>
      <c r="C250" s="170"/>
      <c r="D250" s="170"/>
      <c r="E250" s="173"/>
      <c r="F250" s="30" t="s">
        <v>19</v>
      </c>
      <c r="G250" s="6">
        <f t="shared" si="200"/>
        <v>0</v>
      </c>
      <c r="H250" s="6">
        <f t="shared" ref="H250:M250" si="205">H253</f>
        <v>0</v>
      </c>
      <c r="I250" s="6">
        <f t="shared" si="205"/>
        <v>0</v>
      </c>
      <c r="J250" s="13">
        <f t="shared" si="205"/>
        <v>0</v>
      </c>
      <c r="K250" s="13">
        <f t="shared" si="205"/>
        <v>0</v>
      </c>
      <c r="L250" s="13">
        <f t="shared" si="205"/>
        <v>0</v>
      </c>
      <c r="M250" s="6">
        <f t="shared" si="205"/>
        <v>0</v>
      </c>
      <c r="N250" s="13">
        <f t="shared" ref="N250:P250" si="206">N253</f>
        <v>0</v>
      </c>
      <c r="O250" s="13">
        <f t="shared" si="206"/>
        <v>0</v>
      </c>
      <c r="P250" s="13">
        <f t="shared" si="206"/>
        <v>0</v>
      </c>
      <c r="Q250" s="3"/>
      <c r="R250" s="3"/>
      <c r="S250" s="71"/>
      <c r="T250" s="3"/>
      <c r="U250" s="3"/>
      <c r="V250" s="3"/>
      <c r="W250" s="12"/>
      <c r="X250" s="12"/>
      <c r="Y250" s="71"/>
      <c r="Z250" s="3"/>
      <c r="AA250" s="3"/>
      <c r="AB250" s="3"/>
    </row>
    <row r="251" spans="1:29" ht="38.25" customHeight="1">
      <c r="A251" s="168"/>
      <c r="B251" s="218" t="s">
        <v>118</v>
      </c>
      <c r="C251" s="168">
        <v>2014</v>
      </c>
      <c r="D251" s="168">
        <v>2025</v>
      </c>
      <c r="E251" s="171" t="s">
        <v>16</v>
      </c>
      <c r="F251" s="30" t="s">
        <v>17</v>
      </c>
      <c r="G251" s="6">
        <f t="shared" si="200"/>
        <v>638949.79999999993</v>
      </c>
      <c r="H251" s="6">
        <f t="shared" ref="H251:M251" si="207">H254</f>
        <v>152780</v>
      </c>
      <c r="I251" s="6">
        <f t="shared" si="207"/>
        <v>104000.8</v>
      </c>
      <c r="J251" s="13">
        <f t="shared" si="207"/>
        <v>163963.79999999999</v>
      </c>
      <c r="K251" s="13">
        <f t="shared" si="207"/>
        <v>36790</v>
      </c>
      <c r="L251" s="13">
        <f t="shared" si="207"/>
        <v>60184.800000000003</v>
      </c>
      <c r="M251" s="6">
        <f t="shared" si="207"/>
        <v>62748.4</v>
      </c>
      <c r="N251" s="13">
        <f t="shared" ref="N251:P251" si="208">N254</f>
        <v>58482</v>
      </c>
      <c r="O251" s="13">
        <f t="shared" si="208"/>
        <v>0</v>
      </c>
      <c r="P251" s="13">
        <f t="shared" si="208"/>
        <v>0</v>
      </c>
      <c r="Q251" s="3"/>
      <c r="R251" s="3"/>
      <c r="S251" s="71"/>
      <c r="T251" s="3"/>
      <c r="U251" s="3"/>
      <c r="V251" s="3"/>
      <c r="W251" s="12"/>
      <c r="X251" s="12"/>
      <c r="Y251" s="71"/>
      <c r="Z251" s="3"/>
      <c r="AA251" s="3"/>
      <c r="AB251" s="3"/>
    </row>
    <row r="252" spans="1:29" ht="144">
      <c r="A252" s="169"/>
      <c r="B252" s="219"/>
      <c r="C252" s="169"/>
      <c r="D252" s="169"/>
      <c r="E252" s="172"/>
      <c r="F252" s="30" t="s">
        <v>18</v>
      </c>
      <c r="G252" s="6">
        <f t="shared" si="200"/>
        <v>638949.79999999993</v>
      </c>
      <c r="H252" s="6">
        <f t="shared" ref="H252:M252" si="209">H255</f>
        <v>152780</v>
      </c>
      <c r="I252" s="6">
        <f t="shared" si="209"/>
        <v>104000.8</v>
      </c>
      <c r="J252" s="13">
        <f t="shared" si="209"/>
        <v>163963.79999999999</v>
      </c>
      <c r="K252" s="13">
        <f t="shared" si="209"/>
        <v>36790</v>
      </c>
      <c r="L252" s="13">
        <f t="shared" si="209"/>
        <v>60184.800000000003</v>
      </c>
      <c r="M252" s="6">
        <f t="shared" si="209"/>
        <v>62748.4</v>
      </c>
      <c r="N252" s="13">
        <f t="shared" ref="N252:P252" si="210">N255</f>
        <v>58482</v>
      </c>
      <c r="O252" s="13">
        <f t="shared" si="210"/>
        <v>0</v>
      </c>
      <c r="P252" s="13">
        <f t="shared" si="210"/>
        <v>0</v>
      </c>
      <c r="Q252" s="3"/>
      <c r="R252" s="3"/>
      <c r="S252" s="71"/>
      <c r="T252" s="3"/>
      <c r="U252" s="3"/>
      <c r="V252" s="3"/>
      <c r="W252" s="12"/>
      <c r="X252" s="12"/>
      <c r="Y252" s="71"/>
      <c r="Z252" s="3"/>
      <c r="AA252" s="3"/>
      <c r="AB252" s="3"/>
    </row>
    <row r="253" spans="1:29" ht="84">
      <c r="A253" s="170"/>
      <c r="B253" s="220"/>
      <c r="C253" s="170"/>
      <c r="D253" s="170"/>
      <c r="E253" s="173"/>
      <c r="F253" s="30" t="s">
        <v>19</v>
      </c>
      <c r="G253" s="6">
        <f t="shared" si="200"/>
        <v>0</v>
      </c>
      <c r="H253" s="6">
        <f t="shared" ref="H253:M253" si="211">H256</f>
        <v>0</v>
      </c>
      <c r="I253" s="6">
        <f t="shared" si="211"/>
        <v>0</v>
      </c>
      <c r="J253" s="13">
        <f t="shared" si="211"/>
        <v>0</v>
      </c>
      <c r="K253" s="13">
        <f t="shared" si="211"/>
        <v>0</v>
      </c>
      <c r="L253" s="13">
        <f t="shared" si="211"/>
        <v>0</v>
      </c>
      <c r="M253" s="6">
        <f t="shared" si="211"/>
        <v>0</v>
      </c>
      <c r="N253" s="13">
        <f t="shared" ref="N253:P253" si="212">N256</f>
        <v>0</v>
      </c>
      <c r="O253" s="13">
        <f t="shared" si="212"/>
        <v>0</v>
      </c>
      <c r="P253" s="13">
        <f t="shared" si="212"/>
        <v>0</v>
      </c>
      <c r="Q253" s="3"/>
      <c r="R253" s="3"/>
      <c r="S253" s="71"/>
      <c r="T253" s="3"/>
      <c r="U253" s="3"/>
      <c r="V253" s="3"/>
      <c r="W253" s="12"/>
      <c r="X253" s="12"/>
      <c r="Y253" s="71"/>
      <c r="Z253" s="3"/>
      <c r="AA253" s="3"/>
      <c r="AB253" s="3"/>
    </row>
    <row r="254" spans="1:29" ht="50.25" customHeight="1">
      <c r="A254" s="168"/>
      <c r="B254" s="165" t="s">
        <v>58</v>
      </c>
      <c r="C254" s="168">
        <v>2014</v>
      </c>
      <c r="D254" s="168">
        <v>2025</v>
      </c>
      <c r="E254" s="171" t="s">
        <v>16</v>
      </c>
      <c r="F254" s="30" t="s">
        <v>17</v>
      </c>
      <c r="G254" s="6">
        <f>H254+I254+J254+K254+L254+M254+N254+O254+P254</f>
        <v>638949.79999999993</v>
      </c>
      <c r="H254" s="6">
        <f>H255+H256</f>
        <v>152780</v>
      </c>
      <c r="I254" s="6">
        <f t="shared" ref="I254:M254" si="213">I255+I256</f>
        <v>104000.8</v>
      </c>
      <c r="J254" s="13">
        <f t="shared" si="213"/>
        <v>163963.79999999999</v>
      </c>
      <c r="K254" s="13">
        <f t="shared" si="213"/>
        <v>36790</v>
      </c>
      <c r="L254" s="13">
        <f t="shared" si="213"/>
        <v>60184.800000000003</v>
      </c>
      <c r="M254" s="6">
        <f t="shared" si="213"/>
        <v>62748.4</v>
      </c>
      <c r="N254" s="13">
        <f t="shared" ref="N254:P254" si="214">N255+N256</f>
        <v>58482</v>
      </c>
      <c r="O254" s="13">
        <f t="shared" si="214"/>
        <v>0</v>
      </c>
      <c r="P254" s="13">
        <f t="shared" si="214"/>
        <v>0</v>
      </c>
      <c r="Q254" s="70" t="s">
        <v>148</v>
      </c>
      <c r="R254" s="70" t="s">
        <v>157</v>
      </c>
      <c r="S254" s="71"/>
      <c r="T254" s="71">
        <v>6</v>
      </c>
      <c r="U254" s="71">
        <v>6</v>
      </c>
      <c r="V254" s="71">
        <v>6</v>
      </c>
      <c r="W254" s="74">
        <v>3</v>
      </c>
      <c r="X254" s="74">
        <v>4</v>
      </c>
      <c r="Y254" s="71">
        <v>3</v>
      </c>
      <c r="Z254" s="71">
        <v>3</v>
      </c>
      <c r="AA254" s="71">
        <v>3</v>
      </c>
      <c r="AB254" s="71">
        <v>3</v>
      </c>
    </row>
    <row r="255" spans="1:29" ht="144">
      <c r="A255" s="169"/>
      <c r="B255" s="166"/>
      <c r="C255" s="169"/>
      <c r="D255" s="169"/>
      <c r="E255" s="172"/>
      <c r="F255" s="30" t="s">
        <v>18</v>
      </c>
      <c r="G255" s="6">
        <f>H255+I255+J255+K255+L255+M255+N255+O255+P255</f>
        <v>638949.79999999993</v>
      </c>
      <c r="H255" s="6">
        <v>152780</v>
      </c>
      <c r="I255" s="6">
        <v>104000.8</v>
      </c>
      <c r="J255" s="13">
        <v>163963.79999999999</v>
      </c>
      <c r="K255" s="13">
        <v>36790</v>
      </c>
      <c r="L255" s="13">
        <v>60184.800000000003</v>
      </c>
      <c r="M255" s="6">
        <v>62748.4</v>
      </c>
      <c r="N255" s="13">
        <v>58482</v>
      </c>
      <c r="O255" s="13"/>
      <c r="P255" s="13"/>
      <c r="Q255" s="3"/>
      <c r="R255" s="3"/>
      <c r="S255" s="71"/>
      <c r="T255" s="3"/>
      <c r="U255" s="3"/>
      <c r="V255" s="3"/>
      <c r="W255" s="12"/>
      <c r="X255" s="12"/>
      <c r="Y255" s="71"/>
      <c r="Z255" s="3"/>
      <c r="AA255" s="3"/>
      <c r="AB255" s="3"/>
    </row>
    <row r="256" spans="1:29" ht="84">
      <c r="A256" s="170"/>
      <c r="B256" s="167"/>
      <c r="C256" s="170"/>
      <c r="D256" s="170"/>
      <c r="E256" s="173"/>
      <c r="F256" s="30" t="s">
        <v>19</v>
      </c>
      <c r="G256" s="6">
        <f>H256+I256+J256+K256+L256+M256</f>
        <v>0</v>
      </c>
      <c r="H256" s="6"/>
      <c r="I256" s="6"/>
      <c r="J256" s="13"/>
      <c r="K256" s="13"/>
      <c r="L256" s="13"/>
      <c r="M256" s="6"/>
      <c r="N256" s="13"/>
      <c r="O256" s="13"/>
      <c r="P256" s="13"/>
      <c r="Q256" s="3"/>
      <c r="R256" s="3"/>
      <c r="S256" s="71"/>
      <c r="T256" s="3"/>
      <c r="U256" s="3"/>
      <c r="V256" s="3"/>
      <c r="W256" s="12"/>
      <c r="X256" s="12"/>
      <c r="Y256" s="71"/>
      <c r="Z256" s="3"/>
      <c r="AA256" s="3"/>
      <c r="AB256" s="3"/>
    </row>
    <row r="257" spans="1:29" ht="38.25" customHeight="1">
      <c r="A257" s="168"/>
      <c r="B257" s="165" t="s">
        <v>119</v>
      </c>
      <c r="C257" s="168">
        <v>2014</v>
      </c>
      <c r="D257" s="168">
        <v>2025</v>
      </c>
      <c r="E257" s="171" t="s">
        <v>16</v>
      </c>
      <c r="F257" s="30" t="s">
        <v>17</v>
      </c>
      <c r="G257" s="6">
        <f t="shared" ref="G257:G262" si="215">G260</f>
        <v>0</v>
      </c>
      <c r="H257" s="6">
        <f t="shared" ref="H257:M257" si="216">H260</f>
        <v>0</v>
      </c>
      <c r="I257" s="6">
        <f t="shared" si="216"/>
        <v>0</v>
      </c>
      <c r="J257" s="13">
        <f t="shared" si="216"/>
        <v>0</v>
      </c>
      <c r="K257" s="13">
        <f t="shared" si="216"/>
        <v>0</v>
      </c>
      <c r="L257" s="13">
        <f t="shared" si="216"/>
        <v>0</v>
      </c>
      <c r="M257" s="6">
        <f t="shared" si="216"/>
        <v>0</v>
      </c>
      <c r="N257" s="13">
        <f t="shared" ref="N257:P257" si="217">N260</f>
        <v>0</v>
      </c>
      <c r="O257" s="13">
        <f t="shared" si="217"/>
        <v>0</v>
      </c>
      <c r="P257" s="13">
        <f t="shared" si="217"/>
        <v>0</v>
      </c>
      <c r="Q257" s="3"/>
      <c r="R257" s="3"/>
      <c r="S257" s="71"/>
      <c r="T257" s="3"/>
      <c r="U257" s="3"/>
      <c r="V257" s="3"/>
      <c r="W257" s="12"/>
      <c r="X257" s="12"/>
      <c r="Y257" s="71"/>
      <c r="Z257" s="3"/>
      <c r="AA257" s="3"/>
      <c r="AB257" s="3"/>
      <c r="AC257" s="7"/>
    </row>
    <row r="258" spans="1:29" ht="144">
      <c r="A258" s="169"/>
      <c r="B258" s="166"/>
      <c r="C258" s="169"/>
      <c r="D258" s="169"/>
      <c r="E258" s="172"/>
      <c r="F258" s="30" t="s">
        <v>18</v>
      </c>
      <c r="G258" s="6">
        <f t="shared" si="215"/>
        <v>0</v>
      </c>
      <c r="H258" s="6">
        <f t="shared" ref="H258:M258" si="218">H261</f>
        <v>0</v>
      </c>
      <c r="I258" s="6">
        <f t="shared" si="218"/>
        <v>0</v>
      </c>
      <c r="J258" s="13">
        <f t="shared" si="218"/>
        <v>0</v>
      </c>
      <c r="K258" s="13">
        <f t="shared" si="218"/>
        <v>0</v>
      </c>
      <c r="L258" s="13">
        <f t="shared" si="218"/>
        <v>0</v>
      </c>
      <c r="M258" s="6">
        <f t="shared" si="218"/>
        <v>0</v>
      </c>
      <c r="N258" s="13">
        <f t="shared" ref="N258:P258" si="219">N261</f>
        <v>0</v>
      </c>
      <c r="O258" s="13">
        <f t="shared" si="219"/>
        <v>0</v>
      </c>
      <c r="P258" s="13">
        <f t="shared" si="219"/>
        <v>0</v>
      </c>
      <c r="Q258" s="3"/>
      <c r="R258" s="3"/>
      <c r="S258" s="71"/>
      <c r="T258" s="3"/>
      <c r="U258" s="3"/>
      <c r="V258" s="3"/>
      <c r="W258" s="12"/>
      <c r="X258" s="12"/>
      <c r="Y258" s="71"/>
      <c r="Z258" s="3"/>
      <c r="AA258" s="3"/>
      <c r="AB258" s="3"/>
    </row>
    <row r="259" spans="1:29" ht="84">
      <c r="A259" s="170"/>
      <c r="B259" s="167"/>
      <c r="C259" s="170"/>
      <c r="D259" s="170"/>
      <c r="E259" s="173"/>
      <c r="F259" s="30" t="s">
        <v>19</v>
      </c>
      <c r="G259" s="6">
        <f t="shared" si="215"/>
        <v>0</v>
      </c>
      <c r="H259" s="6">
        <f t="shared" ref="H259:M259" si="220">H262</f>
        <v>0</v>
      </c>
      <c r="I259" s="6">
        <f t="shared" si="220"/>
        <v>0</v>
      </c>
      <c r="J259" s="13">
        <f t="shared" si="220"/>
        <v>0</v>
      </c>
      <c r="K259" s="13">
        <f t="shared" si="220"/>
        <v>0</v>
      </c>
      <c r="L259" s="13">
        <f t="shared" si="220"/>
        <v>0</v>
      </c>
      <c r="M259" s="6">
        <f t="shared" si="220"/>
        <v>0</v>
      </c>
      <c r="N259" s="13">
        <f t="shared" ref="N259:P259" si="221">N262</f>
        <v>0</v>
      </c>
      <c r="O259" s="13">
        <f t="shared" si="221"/>
        <v>0</v>
      </c>
      <c r="P259" s="13">
        <f t="shared" si="221"/>
        <v>0</v>
      </c>
      <c r="Q259" s="3"/>
      <c r="R259" s="3"/>
      <c r="S259" s="71"/>
      <c r="T259" s="3"/>
      <c r="U259" s="3"/>
      <c r="V259" s="3"/>
      <c r="W259" s="12"/>
      <c r="X259" s="12"/>
      <c r="Y259" s="71"/>
      <c r="Z259" s="3"/>
      <c r="AA259" s="3"/>
      <c r="AB259" s="3"/>
    </row>
    <row r="260" spans="1:29" ht="38.25" customHeight="1">
      <c r="A260" s="168"/>
      <c r="B260" s="165" t="s">
        <v>120</v>
      </c>
      <c r="C260" s="168">
        <v>2014</v>
      </c>
      <c r="D260" s="168">
        <v>2025</v>
      </c>
      <c r="E260" s="171" t="s">
        <v>16</v>
      </c>
      <c r="F260" s="30" t="s">
        <v>17</v>
      </c>
      <c r="G260" s="6">
        <f t="shared" si="215"/>
        <v>0</v>
      </c>
      <c r="H260" s="6">
        <f t="shared" ref="H260:M260" si="222">H263</f>
        <v>0</v>
      </c>
      <c r="I260" s="6">
        <f t="shared" si="222"/>
        <v>0</v>
      </c>
      <c r="J260" s="13">
        <f t="shared" si="222"/>
        <v>0</v>
      </c>
      <c r="K260" s="13">
        <f t="shared" si="222"/>
        <v>0</v>
      </c>
      <c r="L260" s="13">
        <f t="shared" si="222"/>
        <v>0</v>
      </c>
      <c r="M260" s="6">
        <f t="shared" si="222"/>
        <v>0</v>
      </c>
      <c r="N260" s="13">
        <f t="shared" ref="N260:P260" si="223">N263</f>
        <v>0</v>
      </c>
      <c r="O260" s="13">
        <f t="shared" si="223"/>
        <v>0</v>
      </c>
      <c r="P260" s="13">
        <f t="shared" si="223"/>
        <v>0</v>
      </c>
      <c r="Q260" s="3"/>
      <c r="R260" s="3"/>
      <c r="S260" s="71"/>
      <c r="T260" s="3"/>
      <c r="U260" s="3"/>
      <c r="V260" s="3"/>
      <c r="W260" s="12"/>
      <c r="X260" s="12"/>
      <c r="Y260" s="71"/>
      <c r="Z260" s="3"/>
      <c r="AA260" s="3"/>
      <c r="AB260" s="3"/>
    </row>
    <row r="261" spans="1:29" ht="144">
      <c r="A261" s="169"/>
      <c r="B261" s="166"/>
      <c r="C261" s="169"/>
      <c r="D261" s="169"/>
      <c r="E261" s="172"/>
      <c r="F261" s="30" t="s">
        <v>18</v>
      </c>
      <c r="G261" s="6">
        <f t="shared" si="215"/>
        <v>0</v>
      </c>
      <c r="H261" s="6">
        <f t="shared" ref="H261:K261" si="224">H264</f>
        <v>0</v>
      </c>
      <c r="I261" s="6">
        <f t="shared" si="224"/>
        <v>0</v>
      </c>
      <c r="J261" s="13">
        <f t="shared" si="224"/>
        <v>0</v>
      </c>
      <c r="K261" s="13">
        <f t="shared" si="224"/>
        <v>0</v>
      </c>
      <c r="L261" s="13"/>
      <c r="M261" s="6"/>
      <c r="N261" s="13"/>
      <c r="O261" s="13"/>
      <c r="P261" s="13"/>
      <c r="Q261" s="3"/>
      <c r="R261" s="3"/>
      <c r="S261" s="71"/>
      <c r="T261" s="3"/>
      <c r="U261" s="3"/>
      <c r="V261" s="3"/>
      <c r="W261" s="12"/>
      <c r="X261" s="12"/>
      <c r="Y261" s="71"/>
      <c r="Z261" s="3"/>
      <c r="AA261" s="3"/>
      <c r="AB261" s="3"/>
    </row>
    <row r="262" spans="1:29" ht="43.5" customHeight="1">
      <c r="A262" s="170"/>
      <c r="B262" s="167"/>
      <c r="C262" s="170"/>
      <c r="D262" s="170"/>
      <c r="E262" s="173"/>
      <c r="F262" s="30" t="s">
        <v>19</v>
      </c>
      <c r="G262" s="6">
        <f t="shared" si="215"/>
        <v>0</v>
      </c>
      <c r="H262" s="6">
        <f t="shared" ref="H262:M262" si="225">H265</f>
        <v>0</v>
      </c>
      <c r="I262" s="6">
        <f t="shared" si="225"/>
        <v>0</v>
      </c>
      <c r="J262" s="13">
        <f t="shared" si="225"/>
        <v>0</v>
      </c>
      <c r="K262" s="13">
        <f t="shared" si="225"/>
        <v>0</v>
      </c>
      <c r="L262" s="13">
        <f t="shared" si="225"/>
        <v>0</v>
      </c>
      <c r="M262" s="6">
        <f t="shared" si="225"/>
        <v>0</v>
      </c>
      <c r="N262" s="13">
        <f t="shared" ref="N262:P262" si="226">N265</f>
        <v>0</v>
      </c>
      <c r="O262" s="13">
        <f t="shared" si="226"/>
        <v>0</v>
      </c>
      <c r="P262" s="13">
        <f t="shared" si="226"/>
        <v>0</v>
      </c>
      <c r="Q262" s="3"/>
      <c r="R262" s="3"/>
      <c r="S262" s="71"/>
      <c r="T262" s="3"/>
      <c r="U262" s="3"/>
      <c r="V262" s="3"/>
      <c r="W262" s="12"/>
      <c r="X262" s="12"/>
      <c r="Y262" s="71"/>
      <c r="Z262" s="3"/>
      <c r="AA262" s="3"/>
      <c r="AB262" s="3"/>
    </row>
    <row r="263" spans="1:29" ht="38.25" customHeight="1">
      <c r="A263" s="168"/>
      <c r="B263" s="165" t="s">
        <v>59</v>
      </c>
      <c r="C263" s="168">
        <v>2014</v>
      </c>
      <c r="D263" s="168">
        <v>2025</v>
      </c>
      <c r="E263" s="171" t="s">
        <v>16</v>
      </c>
      <c r="F263" s="30" t="s">
        <v>17</v>
      </c>
      <c r="G263" s="6">
        <f>H263+I263+J263+K263+L263+M263</f>
        <v>0</v>
      </c>
      <c r="H263" s="6">
        <f>H264+H265</f>
        <v>0</v>
      </c>
      <c r="I263" s="6">
        <f t="shared" ref="I263:M263" si="227">I264+I265</f>
        <v>0</v>
      </c>
      <c r="J263" s="13">
        <f t="shared" si="227"/>
        <v>0</v>
      </c>
      <c r="K263" s="13">
        <f t="shared" si="227"/>
        <v>0</v>
      </c>
      <c r="L263" s="13">
        <f t="shared" si="227"/>
        <v>0</v>
      </c>
      <c r="M263" s="6">
        <f t="shared" si="227"/>
        <v>0</v>
      </c>
      <c r="N263" s="13">
        <f t="shared" ref="N263:P263" si="228">N264+N265</f>
        <v>0</v>
      </c>
      <c r="O263" s="13">
        <f t="shared" si="228"/>
        <v>0</v>
      </c>
      <c r="P263" s="13">
        <f t="shared" si="228"/>
        <v>0</v>
      </c>
      <c r="Q263" s="3"/>
      <c r="R263" s="3"/>
      <c r="S263" s="71"/>
      <c r="T263" s="3"/>
      <c r="U263" s="3"/>
      <c r="V263" s="3"/>
      <c r="W263" s="12"/>
      <c r="X263" s="12"/>
      <c r="Y263" s="71"/>
      <c r="Z263" s="3"/>
      <c r="AA263" s="3"/>
      <c r="AB263" s="3"/>
    </row>
    <row r="264" spans="1:29" ht="95.25" customHeight="1">
      <c r="A264" s="169"/>
      <c r="B264" s="166"/>
      <c r="C264" s="169"/>
      <c r="D264" s="169"/>
      <c r="E264" s="172"/>
      <c r="F264" s="30" t="s">
        <v>18</v>
      </c>
      <c r="G264" s="6">
        <f>H264+I264+J264+K264+L264+M264</f>
        <v>0</v>
      </c>
      <c r="H264" s="6"/>
      <c r="I264" s="6"/>
      <c r="J264" s="13"/>
      <c r="K264" s="13"/>
      <c r="L264" s="13"/>
      <c r="M264" s="6"/>
      <c r="N264" s="13"/>
      <c r="O264" s="13"/>
      <c r="P264" s="13"/>
      <c r="Q264" s="3"/>
      <c r="R264" s="3"/>
      <c r="S264" s="71"/>
      <c r="T264" s="3"/>
      <c r="U264" s="3"/>
      <c r="V264" s="3"/>
      <c r="W264" s="12"/>
      <c r="X264" s="12"/>
      <c r="Y264" s="71"/>
      <c r="Z264" s="3"/>
      <c r="AA264" s="3"/>
      <c r="AB264" s="3"/>
    </row>
    <row r="265" spans="1:29" ht="63.75" hidden="1" customHeight="1">
      <c r="A265" s="170"/>
      <c r="B265" s="167"/>
      <c r="C265" s="170"/>
      <c r="D265" s="170"/>
      <c r="E265" s="173"/>
      <c r="F265" s="30" t="s">
        <v>19</v>
      </c>
      <c r="G265" s="6">
        <f>H265+I265+J265+K265+L265+M265</f>
        <v>0</v>
      </c>
      <c r="H265" s="6"/>
      <c r="I265" s="6"/>
      <c r="J265" s="13"/>
      <c r="K265" s="13"/>
      <c r="L265" s="13"/>
      <c r="M265" s="6"/>
      <c r="N265" s="13"/>
      <c r="O265" s="13"/>
      <c r="P265" s="13"/>
      <c r="Q265" s="3"/>
      <c r="R265" s="3"/>
      <c r="S265" s="71"/>
      <c r="T265" s="3"/>
      <c r="U265" s="3"/>
      <c r="V265" s="3"/>
      <c r="W265" s="12"/>
      <c r="X265" s="12"/>
      <c r="Y265" s="71"/>
      <c r="Z265" s="3"/>
      <c r="AA265" s="3"/>
      <c r="AB265" s="3"/>
    </row>
    <row r="266" spans="1:29" s="15" customFormat="1" ht="38.25" customHeight="1">
      <c r="A266" s="133"/>
      <c r="B266" s="188" t="s">
        <v>60</v>
      </c>
      <c r="C266" s="133">
        <v>2014</v>
      </c>
      <c r="D266" s="133">
        <v>2025</v>
      </c>
      <c r="E266" s="204" t="s">
        <v>16</v>
      </c>
      <c r="F266" s="31" t="s">
        <v>17</v>
      </c>
      <c r="G266" s="13">
        <f>G257+G248</f>
        <v>638949.79999999993</v>
      </c>
      <c r="H266" s="13">
        <f t="shared" ref="H266:M266" si="229">H257+H248</f>
        <v>152780</v>
      </c>
      <c r="I266" s="13">
        <f t="shared" si="229"/>
        <v>104000.8</v>
      </c>
      <c r="J266" s="13">
        <f t="shared" si="229"/>
        <v>163963.79999999999</v>
      </c>
      <c r="K266" s="13">
        <f t="shared" si="229"/>
        <v>36790</v>
      </c>
      <c r="L266" s="13">
        <f t="shared" si="229"/>
        <v>60184.800000000003</v>
      </c>
      <c r="M266" s="13">
        <f t="shared" si="229"/>
        <v>62748.4</v>
      </c>
      <c r="N266" s="13">
        <f t="shared" ref="N266:P266" si="230">N257+N248</f>
        <v>58482</v>
      </c>
      <c r="O266" s="13">
        <f t="shared" si="230"/>
        <v>0</v>
      </c>
      <c r="P266" s="13">
        <f t="shared" si="230"/>
        <v>0</v>
      </c>
      <c r="Q266" s="12"/>
      <c r="R266" s="12"/>
      <c r="S266" s="74"/>
      <c r="T266" s="12"/>
      <c r="U266" s="12"/>
      <c r="V266" s="12"/>
      <c r="W266" s="12"/>
      <c r="X266" s="12"/>
      <c r="Y266" s="74"/>
      <c r="Z266" s="12"/>
      <c r="AA266" s="12"/>
      <c r="AB266" s="12"/>
    </row>
    <row r="267" spans="1:29" s="15" customFormat="1" ht="144">
      <c r="A267" s="134"/>
      <c r="B267" s="189"/>
      <c r="C267" s="134"/>
      <c r="D267" s="134"/>
      <c r="E267" s="205"/>
      <c r="F267" s="31" t="s">
        <v>18</v>
      </c>
      <c r="G267" s="13">
        <f>G258+G249</f>
        <v>638949.79999999993</v>
      </c>
      <c r="H267" s="13">
        <f t="shared" ref="H267:M267" si="231">H258+H249</f>
        <v>152780</v>
      </c>
      <c r="I267" s="13">
        <f t="shared" si="231"/>
        <v>104000.8</v>
      </c>
      <c r="J267" s="13">
        <f t="shared" si="231"/>
        <v>163963.79999999999</v>
      </c>
      <c r="K267" s="13">
        <f t="shared" si="231"/>
        <v>36790</v>
      </c>
      <c r="L267" s="13">
        <f t="shared" si="231"/>
        <v>60184.800000000003</v>
      </c>
      <c r="M267" s="13">
        <f t="shared" si="231"/>
        <v>62748.4</v>
      </c>
      <c r="N267" s="13">
        <f t="shared" ref="N267:P267" si="232">N258+N249</f>
        <v>58482</v>
      </c>
      <c r="O267" s="13">
        <f t="shared" si="232"/>
        <v>0</v>
      </c>
      <c r="P267" s="13">
        <f t="shared" si="232"/>
        <v>0</v>
      </c>
      <c r="Q267" s="12"/>
      <c r="R267" s="12"/>
      <c r="S267" s="74"/>
      <c r="T267" s="12"/>
      <c r="U267" s="12"/>
      <c r="V267" s="12"/>
      <c r="W267" s="12"/>
      <c r="X267" s="12"/>
      <c r="Y267" s="74"/>
      <c r="Z267" s="12"/>
      <c r="AA267" s="12"/>
      <c r="AB267" s="12"/>
    </row>
    <row r="268" spans="1:29" s="15" customFormat="1" ht="84">
      <c r="A268" s="135"/>
      <c r="B268" s="190"/>
      <c r="C268" s="135"/>
      <c r="D268" s="135"/>
      <c r="E268" s="206"/>
      <c r="F268" s="31" t="s">
        <v>19</v>
      </c>
      <c r="G268" s="13">
        <f>G259+G250</f>
        <v>0</v>
      </c>
      <c r="H268" s="13">
        <f t="shared" ref="H268:M268" si="233">H259+H250</f>
        <v>0</v>
      </c>
      <c r="I268" s="13">
        <f t="shared" si="233"/>
        <v>0</v>
      </c>
      <c r="J268" s="13">
        <f t="shared" si="233"/>
        <v>0</v>
      </c>
      <c r="K268" s="13">
        <f t="shared" si="233"/>
        <v>0</v>
      </c>
      <c r="L268" s="13">
        <f t="shared" si="233"/>
        <v>0</v>
      </c>
      <c r="M268" s="13">
        <f t="shared" si="233"/>
        <v>0</v>
      </c>
      <c r="N268" s="13">
        <f t="shared" ref="N268:P268" si="234">N259+N250</f>
        <v>0</v>
      </c>
      <c r="O268" s="13">
        <f t="shared" si="234"/>
        <v>0</v>
      </c>
      <c r="P268" s="13">
        <f t="shared" si="234"/>
        <v>0</v>
      </c>
      <c r="Q268" s="12"/>
      <c r="R268" s="12"/>
      <c r="S268" s="74"/>
      <c r="T268" s="12"/>
      <c r="U268" s="12"/>
      <c r="V268" s="12"/>
      <c r="W268" s="12"/>
      <c r="X268" s="12"/>
      <c r="Y268" s="74"/>
      <c r="Z268" s="12"/>
      <c r="AA268" s="12"/>
      <c r="AB268" s="12"/>
    </row>
    <row r="269" spans="1:29" s="15" customFormat="1" ht="47.25" customHeight="1">
      <c r="A269" s="224" t="s">
        <v>76</v>
      </c>
      <c r="B269" s="225"/>
      <c r="C269" s="41"/>
      <c r="D269" s="41"/>
      <c r="E269" s="42"/>
      <c r="F269" s="43" t="s">
        <v>71</v>
      </c>
      <c r="G269" s="21" t="s">
        <v>71</v>
      </c>
      <c r="H269" s="21" t="s">
        <v>71</v>
      </c>
      <c r="I269" s="21" t="s">
        <v>71</v>
      </c>
      <c r="J269" s="21" t="s">
        <v>71</v>
      </c>
      <c r="K269" s="21" t="s">
        <v>71</v>
      </c>
      <c r="L269" s="21" t="s">
        <v>71</v>
      </c>
      <c r="M269" s="21" t="s">
        <v>71</v>
      </c>
      <c r="N269" s="21" t="s">
        <v>71</v>
      </c>
      <c r="O269" s="21" t="s">
        <v>71</v>
      </c>
      <c r="P269" s="21" t="s">
        <v>71</v>
      </c>
      <c r="Q269" s="21" t="s">
        <v>71</v>
      </c>
      <c r="R269" s="21" t="s">
        <v>71</v>
      </c>
      <c r="S269" s="91" t="s">
        <v>71</v>
      </c>
      <c r="T269" s="21" t="s">
        <v>71</v>
      </c>
      <c r="U269" s="21" t="s">
        <v>71</v>
      </c>
      <c r="V269" s="21" t="s">
        <v>71</v>
      </c>
      <c r="W269" s="21" t="s">
        <v>71</v>
      </c>
      <c r="X269" s="21" t="s">
        <v>71</v>
      </c>
      <c r="Y269" s="91" t="s">
        <v>71</v>
      </c>
      <c r="Z269" s="21"/>
      <c r="AA269" s="21"/>
      <c r="AB269" s="21"/>
    </row>
    <row r="270" spans="1:29" s="15" customFormat="1" ht="131.25" customHeight="1">
      <c r="A270" s="229" t="s">
        <v>121</v>
      </c>
      <c r="B270" s="230"/>
      <c r="C270" s="44"/>
      <c r="D270" s="44"/>
      <c r="E270" s="45"/>
      <c r="F270" s="43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91"/>
      <c r="T270" s="21"/>
      <c r="U270" s="21"/>
      <c r="V270" s="21"/>
      <c r="W270" s="21"/>
      <c r="X270" s="21"/>
      <c r="Y270" s="91"/>
      <c r="Z270" s="21"/>
      <c r="AA270" s="21"/>
      <c r="AB270" s="21"/>
    </row>
    <row r="271" spans="1:29" s="15" customFormat="1" ht="52.5" customHeight="1">
      <c r="A271" s="46"/>
      <c r="B271" s="129" t="s">
        <v>122</v>
      </c>
      <c r="C271" s="47"/>
      <c r="D271" s="47"/>
      <c r="E271" s="226" t="s">
        <v>16</v>
      </c>
      <c r="F271" s="30" t="s">
        <v>17</v>
      </c>
      <c r="G271" s="13">
        <f>K271+L271+M271+N271+O271+P271</f>
        <v>2719562.33</v>
      </c>
      <c r="H271" s="13"/>
      <c r="I271" s="13"/>
      <c r="J271" s="13"/>
      <c r="K271" s="13">
        <f>K272+K273</f>
        <v>2719562.33</v>
      </c>
      <c r="L271" s="13"/>
      <c r="M271" s="13"/>
      <c r="N271" s="13"/>
      <c r="O271" s="13"/>
      <c r="P271" s="13"/>
      <c r="Q271" s="12"/>
      <c r="R271" s="12"/>
      <c r="S271" s="74"/>
      <c r="T271" s="12"/>
      <c r="U271" s="12"/>
      <c r="V271" s="12"/>
      <c r="W271" s="12"/>
      <c r="X271" s="12"/>
      <c r="Y271" s="74"/>
      <c r="Z271" s="12"/>
      <c r="AA271" s="12"/>
      <c r="AB271" s="12"/>
    </row>
    <row r="272" spans="1:29" s="15" customFormat="1" ht="144">
      <c r="A272" s="46"/>
      <c r="B272" s="154"/>
      <c r="C272" s="48">
        <v>2017</v>
      </c>
      <c r="D272" s="48">
        <v>2025</v>
      </c>
      <c r="E272" s="227"/>
      <c r="F272" s="30" t="s">
        <v>18</v>
      </c>
      <c r="G272" s="13">
        <f t="shared" ref="G272:G273" si="235">K272+L272+M272+N272+O272+P272</f>
        <v>110000</v>
      </c>
      <c r="H272" s="13"/>
      <c r="I272" s="13"/>
      <c r="J272" s="13"/>
      <c r="K272" s="13">
        <f>K278+K281</f>
        <v>110000</v>
      </c>
      <c r="L272" s="13"/>
      <c r="M272" s="13"/>
      <c r="N272" s="13"/>
      <c r="O272" s="13"/>
      <c r="P272" s="13"/>
      <c r="Q272" s="12"/>
      <c r="R272" s="12"/>
      <c r="S272" s="74"/>
      <c r="T272" s="12"/>
      <c r="U272" s="12"/>
      <c r="V272" s="12"/>
      <c r="W272" s="12"/>
      <c r="X272" s="12"/>
      <c r="Y272" s="74"/>
      <c r="Z272" s="12"/>
      <c r="AA272" s="12"/>
      <c r="AB272" s="12"/>
    </row>
    <row r="273" spans="1:28" s="15" customFormat="1" ht="66" customHeight="1">
      <c r="A273" s="49"/>
      <c r="B273" s="155"/>
      <c r="C273" s="50"/>
      <c r="D273" s="50"/>
      <c r="E273" s="228"/>
      <c r="F273" s="30" t="s">
        <v>19</v>
      </c>
      <c r="G273" s="13">
        <f t="shared" si="235"/>
        <v>2609562.33</v>
      </c>
      <c r="H273" s="13"/>
      <c r="I273" s="13"/>
      <c r="J273" s="13"/>
      <c r="K273" s="13">
        <f>K279+K282</f>
        <v>2609562.33</v>
      </c>
      <c r="L273" s="13"/>
      <c r="M273" s="13"/>
      <c r="N273" s="13"/>
      <c r="O273" s="13"/>
      <c r="P273" s="13"/>
      <c r="Q273" s="12"/>
      <c r="R273" s="12"/>
      <c r="S273" s="74"/>
      <c r="T273" s="12"/>
      <c r="U273" s="12"/>
      <c r="V273" s="12"/>
      <c r="W273" s="12"/>
      <c r="X273" s="12"/>
      <c r="Y273" s="74"/>
      <c r="Z273" s="12"/>
      <c r="AA273" s="12"/>
      <c r="AB273" s="12"/>
    </row>
    <row r="274" spans="1:28" s="15" customFormat="1" ht="38.25" customHeight="1">
      <c r="A274" s="46"/>
      <c r="B274" s="126" t="s">
        <v>123</v>
      </c>
      <c r="C274" s="47"/>
      <c r="D274" s="51"/>
      <c r="E274" s="226" t="s">
        <v>16</v>
      </c>
      <c r="F274" s="30" t="s">
        <v>17</v>
      </c>
      <c r="G274" s="13">
        <f>K274+L274+M274+N274+O274+P274</f>
        <v>2719562.33</v>
      </c>
      <c r="H274" s="13"/>
      <c r="I274" s="13"/>
      <c r="J274" s="13"/>
      <c r="K274" s="13">
        <f>K275+K276</f>
        <v>2719562.33</v>
      </c>
      <c r="L274" s="13"/>
      <c r="M274" s="13"/>
      <c r="N274" s="13"/>
      <c r="O274" s="13"/>
      <c r="P274" s="13"/>
      <c r="Q274" s="12"/>
      <c r="R274" s="12"/>
      <c r="S274" s="74"/>
      <c r="T274" s="12"/>
      <c r="U274" s="12"/>
      <c r="V274" s="12"/>
      <c r="W274" s="12"/>
      <c r="X274" s="12"/>
      <c r="Y274" s="74"/>
      <c r="Z274" s="12"/>
      <c r="AA274" s="12"/>
      <c r="AB274" s="12"/>
    </row>
    <row r="275" spans="1:28" s="15" customFormat="1" ht="144">
      <c r="A275" s="46"/>
      <c r="B275" s="127"/>
      <c r="C275" s="48">
        <v>2017</v>
      </c>
      <c r="D275" s="48">
        <v>2025</v>
      </c>
      <c r="E275" s="227"/>
      <c r="F275" s="30" t="s">
        <v>18</v>
      </c>
      <c r="G275" s="13">
        <f t="shared" ref="G275:G276" si="236">K275+L275+M275+N275+O275+P275</f>
        <v>110000</v>
      </c>
      <c r="H275" s="13"/>
      <c r="I275" s="13"/>
      <c r="J275" s="13"/>
      <c r="K275" s="13">
        <f>K278+K281</f>
        <v>110000</v>
      </c>
      <c r="L275" s="13"/>
      <c r="M275" s="13"/>
      <c r="N275" s="13"/>
      <c r="O275" s="13"/>
      <c r="P275" s="13"/>
      <c r="Q275" s="73"/>
      <c r="R275" s="73"/>
      <c r="S275" s="75"/>
      <c r="T275" s="75"/>
      <c r="U275" s="75"/>
      <c r="V275" s="75"/>
      <c r="W275" s="73"/>
      <c r="X275" s="75"/>
      <c r="Y275" s="75"/>
      <c r="Z275" s="75"/>
      <c r="AA275" s="75"/>
      <c r="AB275" s="75"/>
    </row>
    <row r="276" spans="1:28" s="15" customFormat="1" ht="79.5" customHeight="1">
      <c r="A276" s="46"/>
      <c r="B276" s="128"/>
      <c r="C276" s="50"/>
      <c r="D276" s="52"/>
      <c r="E276" s="228"/>
      <c r="F276" s="30" t="s">
        <v>19</v>
      </c>
      <c r="G276" s="13">
        <f t="shared" si="236"/>
        <v>2609562.33</v>
      </c>
      <c r="H276" s="13"/>
      <c r="I276" s="13"/>
      <c r="J276" s="13"/>
      <c r="K276" s="13">
        <f>K279+K282</f>
        <v>2609562.33</v>
      </c>
      <c r="L276" s="13"/>
      <c r="M276" s="13"/>
      <c r="N276" s="13"/>
      <c r="O276" s="13"/>
      <c r="P276" s="13"/>
      <c r="Q276" s="12"/>
      <c r="R276" s="12"/>
      <c r="S276" s="74"/>
      <c r="T276" s="12"/>
      <c r="U276" s="12"/>
      <c r="V276" s="12"/>
      <c r="W276" s="12"/>
      <c r="X276" s="12"/>
      <c r="Y276" s="74"/>
      <c r="Z276" s="12"/>
      <c r="AA276" s="12"/>
      <c r="AB276" s="12"/>
    </row>
    <row r="277" spans="1:28" s="15" customFormat="1" ht="111.75" customHeight="1">
      <c r="A277" s="53"/>
      <c r="B277" s="54" t="s">
        <v>72</v>
      </c>
      <c r="C277" s="47"/>
      <c r="D277" s="47"/>
      <c r="E277" s="51"/>
      <c r="F277" s="30" t="s">
        <v>17</v>
      </c>
      <c r="G277" s="13">
        <f>K277+L277+M277+N277+O277+P277</f>
        <v>2714911.9</v>
      </c>
      <c r="H277" s="13"/>
      <c r="I277" s="13"/>
      <c r="J277" s="13"/>
      <c r="K277" s="13">
        <f>K278+K279</f>
        <v>2714911.9</v>
      </c>
      <c r="L277" s="13"/>
      <c r="M277" s="13"/>
      <c r="N277" s="13"/>
      <c r="O277" s="13"/>
      <c r="P277" s="13"/>
      <c r="Q277" s="73" t="s">
        <v>149</v>
      </c>
      <c r="R277" s="73" t="s">
        <v>150</v>
      </c>
      <c r="S277" s="74"/>
      <c r="T277" s="12"/>
      <c r="U277" s="12"/>
      <c r="V277" s="12"/>
      <c r="W277" s="73" t="s">
        <v>158</v>
      </c>
      <c r="X277" s="12"/>
      <c r="Y277" s="74"/>
      <c r="Z277" s="12"/>
      <c r="AA277" s="12"/>
      <c r="AB277" s="12"/>
    </row>
    <row r="278" spans="1:28" s="15" customFormat="1" ht="102" customHeight="1">
      <c r="A278" s="46"/>
      <c r="B278" s="55"/>
      <c r="C278" s="48"/>
      <c r="D278" s="48"/>
      <c r="E278" s="56" t="s">
        <v>16</v>
      </c>
      <c r="F278" s="30" t="s">
        <v>18</v>
      </c>
      <c r="G278" s="13">
        <f t="shared" ref="G278:G279" si="237">K278+L278+M278+N278+O278+P278</f>
        <v>109500</v>
      </c>
      <c r="H278" s="13"/>
      <c r="I278" s="13"/>
      <c r="J278" s="13"/>
      <c r="K278" s="13">
        <v>109500</v>
      </c>
      <c r="L278" s="13"/>
      <c r="M278" s="13"/>
      <c r="N278" s="13"/>
      <c r="O278" s="13"/>
      <c r="P278" s="13"/>
      <c r="Q278" s="12"/>
      <c r="R278" s="12"/>
      <c r="S278" s="74"/>
      <c r="T278" s="12"/>
      <c r="U278" s="12"/>
      <c r="V278" s="12"/>
      <c r="W278" s="12"/>
      <c r="X278" s="12"/>
      <c r="Y278" s="74"/>
      <c r="Z278" s="12"/>
      <c r="AA278" s="12"/>
      <c r="AB278" s="12"/>
    </row>
    <row r="279" spans="1:28" s="15" customFormat="1" ht="74.25" customHeight="1">
      <c r="A279" s="46"/>
      <c r="B279" s="55"/>
      <c r="C279" s="50">
        <v>2017</v>
      </c>
      <c r="D279" s="50">
        <v>2025</v>
      </c>
      <c r="E279" s="52"/>
      <c r="F279" s="30" t="s">
        <v>19</v>
      </c>
      <c r="G279" s="13">
        <f t="shared" si="237"/>
        <v>2605411.9</v>
      </c>
      <c r="H279" s="13"/>
      <c r="I279" s="13"/>
      <c r="J279" s="13"/>
      <c r="K279" s="13">
        <v>2605411.9</v>
      </c>
      <c r="L279" s="13"/>
      <c r="M279" s="13"/>
      <c r="N279" s="13"/>
      <c r="O279" s="13"/>
      <c r="P279" s="13"/>
      <c r="Q279" s="12"/>
      <c r="R279" s="12"/>
      <c r="S279" s="74"/>
      <c r="T279" s="12"/>
      <c r="U279" s="12"/>
      <c r="V279" s="12"/>
      <c r="W279" s="12"/>
      <c r="X279" s="12"/>
      <c r="Y279" s="74"/>
      <c r="Z279" s="12"/>
      <c r="AA279" s="12"/>
      <c r="AB279" s="12"/>
    </row>
    <row r="280" spans="1:28" s="15" customFormat="1" ht="81.75" customHeight="1">
      <c r="A280" s="57"/>
      <c r="B280" s="126" t="s">
        <v>73</v>
      </c>
      <c r="C280" s="133">
        <v>2017</v>
      </c>
      <c r="D280" s="133">
        <v>2025</v>
      </c>
      <c r="E280" s="159" t="s">
        <v>16</v>
      </c>
      <c r="F280" s="30" t="s">
        <v>17</v>
      </c>
      <c r="G280" s="13">
        <f>K280+L280+M280+N280+O280+P280</f>
        <v>4650.43</v>
      </c>
      <c r="H280" s="13"/>
      <c r="I280" s="13"/>
      <c r="J280" s="13"/>
      <c r="K280" s="13">
        <f>K281+K282</f>
        <v>4650.43</v>
      </c>
      <c r="L280" s="13"/>
      <c r="M280" s="13"/>
      <c r="N280" s="13"/>
      <c r="O280" s="13"/>
      <c r="P280" s="13"/>
      <c r="Q280" s="72" t="s">
        <v>151</v>
      </c>
      <c r="R280" s="12" t="s">
        <v>127</v>
      </c>
      <c r="S280" s="74"/>
      <c r="T280" s="12"/>
      <c r="U280" s="12"/>
      <c r="V280" s="12"/>
      <c r="W280" s="12">
        <v>20</v>
      </c>
      <c r="X280" s="12"/>
      <c r="Y280" s="74"/>
      <c r="Z280" s="12"/>
      <c r="AA280" s="12"/>
      <c r="AB280" s="12"/>
    </row>
    <row r="281" spans="1:28" s="15" customFormat="1" ht="108.75" customHeight="1">
      <c r="A281" s="37"/>
      <c r="B281" s="127"/>
      <c r="C281" s="134"/>
      <c r="D281" s="134"/>
      <c r="E281" s="160"/>
      <c r="F281" s="30" t="s">
        <v>18</v>
      </c>
      <c r="G281" s="13">
        <f t="shared" ref="G281:G282" si="238">K281+L281+M281+N281+O281+P281</f>
        <v>500</v>
      </c>
      <c r="H281" s="13"/>
      <c r="I281" s="13"/>
      <c r="J281" s="13"/>
      <c r="K281" s="13">
        <v>500</v>
      </c>
      <c r="L281" s="13"/>
      <c r="M281" s="13"/>
      <c r="N281" s="13"/>
      <c r="O281" s="13"/>
      <c r="P281" s="13"/>
      <c r="Q281" s="12"/>
      <c r="R281" s="12"/>
      <c r="S281" s="74"/>
      <c r="T281" s="12"/>
      <c r="U281" s="12"/>
      <c r="V281" s="12"/>
      <c r="W281" s="12"/>
      <c r="X281" s="12"/>
      <c r="Y281" s="74"/>
      <c r="Z281" s="12"/>
      <c r="AA281" s="12"/>
      <c r="AB281" s="12"/>
    </row>
    <row r="282" spans="1:28" s="15" customFormat="1" ht="81" customHeight="1">
      <c r="A282" s="58"/>
      <c r="B282" s="128"/>
      <c r="C282" s="135"/>
      <c r="D282" s="135"/>
      <c r="E282" s="161"/>
      <c r="F282" s="30" t="s">
        <v>19</v>
      </c>
      <c r="G282" s="13">
        <f t="shared" si="238"/>
        <v>4150.43</v>
      </c>
      <c r="H282" s="13"/>
      <c r="I282" s="13"/>
      <c r="J282" s="13"/>
      <c r="K282" s="13">
        <v>4150.43</v>
      </c>
      <c r="L282" s="13"/>
      <c r="M282" s="13"/>
      <c r="N282" s="13"/>
      <c r="O282" s="13"/>
      <c r="P282" s="13"/>
      <c r="Q282" s="12"/>
      <c r="R282" s="12"/>
      <c r="S282" s="74"/>
      <c r="T282" s="12"/>
      <c r="U282" s="12"/>
      <c r="V282" s="12"/>
      <c r="W282" s="12"/>
      <c r="X282" s="12"/>
      <c r="Y282" s="74"/>
      <c r="Z282" s="12"/>
      <c r="AA282" s="12"/>
      <c r="AB282" s="12"/>
    </row>
    <row r="283" spans="1:28" s="15" customFormat="1" ht="50.25" customHeight="1">
      <c r="A283" s="133"/>
      <c r="B283" s="129" t="s">
        <v>74</v>
      </c>
      <c r="C283" s="133">
        <v>2017</v>
      </c>
      <c r="D283" s="133">
        <v>2025</v>
      </c>
      <c r="E283" s="159" t="s">
        <v>16</v>
      </c>
      <c r="F283" s="30" t="s">
        <v>17</v>
      </c>
      <c r="G283" s="13">
        <f>K283+L283+M283+N283+O283+P283</f>
        <v>1359781.25</v>
      </c>
      <c r="H283" s="13"/>
      <c r="I283" s="13"/>
      <c r="J283" s="13"/>
      <c r="K283" s="13">
        <f>K284+K285</f>
        <v>1359781.25</v>
      </c>
      <c r="L283" s="13"/>
      <c r="M283" s="13"/>
      <c r="N283" s="13"/>
      <c r="O283" s="13"/>
      <c r="P283" s="13"/>
      <c r="Q283" s="12"/>
      <c r="R283" s="12"/>
      <c r="S283" s="74"/>
      <c r="T283" s="12"/>
      <c r="U283" s="12"/>
      <c r="V283" s="12"/>
      <c r="W283" s="12"/>
      <c r="X283" s="12"/>
      <c r="Y283" s="74"/>
      <c r="Z283" s="12"/>
      <c r="AA283" s="12"/>
      <c r="AB283" s="12"/>
    </row>
    <row r="284" spans="1:28" s="15" customFormat="1" ht="116.25" customHeight="1">
      <c r="A284" s="134"/>
      <c r="B284" s="154"/>
      <c r="C284" s="134"/>
      <c r="D284" s="134"/>
      <c r="E284" s="160"/>
      <c r="F284" s="30" t="s">
        <v>18</v>
      </c>
      <c r="G284" s="13">
        <f t="shared" ref="G284:G285" si="239">K284+L284+M284+N284+O284+P284</f>
        <v>55000</v>
      </c>
      <c r="H284" s="13"/>
      <c r="I284" s="13"/>
      <c r="J284" s="13"/>
      <c r="K284" s="13">
        <v>55000</v>
      </c>
      <c r="L284" s="13"/>
      <c r="M284" s="13"/>
      <c r="N284" s="13"/>
      <c r="O284" s="13"/>
      <c r="P284" s="13"/>
      <c r="Q284" s="12"/>
      <c r="R284" s="12"/>
      <c r="S284" s="74"/>
      <c r="T284" s="12"/>
      <c r="U284" s="12"/>
      <c r="V284" s="12"/>
      <c r="W284" s="12"/>
      <c r="X284" s="12"/>
      <c r="Y284" s="74"/>
      <c r="Z284" s="12"/>
      <c r="AA284" s="12"/>
      <c r="AB284" s="12"/>
    </row>
    <row r="285" spans="1:28" s="15" customFormat="1" ht="71.25" customHeight="1">
      <c r="A285" s="135"/>
      <c r="B285" s="155"/>
      <c r="C285" s="135"/>
      <c r="D285" s="135"/>
      <c r="E285" s="161"/>
      <c r="F285" s="30" t="s">
        <v>19</v>
      </c>
      <c r="G285" s="13">
        <f t="shared" si="239"/>
        <v>1304781.25</v>
      </c>
      <c r="H285" s="13"/>
      <c r="I285" s="13"/>
      <c r="J285" s="13"/>
      <c r="K285" s="13">
        <f>K288</f>
        <v>1304781.25</v>
      </c>
      <c r="L285" s="13"/>
      <c r="M285" s="13"/>
      <c r="N285" s="13"/>
      <c r="O285" s="13"/>
      <c r="P285" s="13"/>
      <c r="Q285" s="12"/>
      <c r="R285" s="12"/>
      <c r="S285" s="74"/>
      <c r="T285" s="12"/>
      <c r="U285" s="12"/>
      <c r="V285" s="12"/>
      <c r="W285" s="12"/>
      <c r="X285" s="12"/>
      <c r="Y285" s="74"/>
      <c r="Z285" s="12"/>
      <c r="AA285" s="12"/>
      <c r="AB285" s="12"/>
    </row>
    <row r="286" spans="1:28" s="15" customFormat="1" ht="24.75" customHeight="1">
      <c r="A286" s="133"/>
      <c r="B286" s="126" t="s">
        <v>124</v>
      </c>
      <c r="C286" s="133"/>
      <c r="D286" s="133"/>
      <c r="E286" s="159" t="s">
        <v>16</v>
      </c>
      <c r="F286" s="30" t="s">
        <v>17</v>
      </c>
      <c r="G286" s="13">
        <f>K286+L286+M286+N286+O286+P286</f>
        <v>1359781.25</v>
      </c>
      <c r="H286" s="13"/>
      <c r="I286" s="13"/>
      <c r="J286" s="13"/>
      <c r="K286" s="13">
        <f>K287+K288</f>
        <v>1359781.25</v>
      </c>
      <c r="L286" s="13"/>
      <c r="M286" s="13"/>
      <c r="N286" s="13"/>
      <c r="O286" s="13"/>
      <c r="P286" s="13"/>
      <c r="Q286" s="12"/>
      <c r="R286" s="12"/>
      <c r="S286" s="74"/>
      <c r="T286" s="12"/>
      <c r="U286" s="12"/>
      <c r="V286" s="12"/>
      <c r="W286" s="12"/>
      <c r="X286" s="12"/>
      <c r="Y286" s="74"/>
      <c r="Z286" s="12"/>
      <c r="AA286" s="12"/>
      <c r="AB286" s="12"/>
    </row>
    <row r="287" spans="1:28" s="15" customFormat="1" ht="103.5" customHeight="1">
      <c r="A287" s="134"/>
      <c r="B287" s="127"/>
      <c r="C287" s="134"/>
      <c r="D287" s="134"/>
      <c r="E287" s="160"/>
      <c r="F287" s="30" t="s">
        <v>18</v>
      </c>
      <c r="G287" s="13">
        <f t="shared" ref="G287:G291" si="240">K287+L287+M287+N287+O287+P287</f>
        <v>55000</v>
      </c>
      <c r="H287" s="13"/>
      <c r="I287" s="13"/>
      <c r="J287" s="13"/>
      <c r="K287" s="13">
        <v>55000</v>
      </c>
      <c r="L287" s="13"/>
      <c r="M287" s="13"/>
      <c r="N287" s="13"/>
      <c r="O287" s="13"/>
      <c r="P287" s="13"/>
      <c r="Q287" s="12"/>
      <c r="R287" s="12"/>
      <c r="S287" s="74"/>
      <c r="T287" s="12"/>
      <c r="U287" s="12"/>
      <c r="V287" s="12"/>
      <c r="W287" s="12"/>
      <c r="X287" s="12"/>
      <c r="Y287" s="74"/>
      <c r="Z287" s="12"/>
      <c r="AA287" s="12"/>
      <c r="AB287" s="12"/>
    </row>
    <row r="288" spans="1:28" s="15" customFormat="1" ht="79.5" customHeight="1">
      <c r="A288" s="135"/>
      <c r="B288" s="128"/>
      <c r="C288" s="135"/>
      <c r="D288" s="135"/>
      <c r="E288" s="161"/>
      <c r="F288" s="30" t="s">
        <v>19</v>
      </c>
      <c r="G288" s="13">
        <f t="shared" si="240"/>
        <v>1304781.25</v>
      </c>
      <c r="H288" s="13"/>
      <c r="I288" s="13"/>
      <c r="J288" s="13"/>
      <c r="K288" s="13">
        <v>1304781.25</v>
      </c>
      <c r="L288" s="13"/>
      <c r="M288" s="13"/>
      <c r="N288" s="13"/>
      <c r="O288" s="13"/>
      <c r="P288" s="13"/>
      <c r="Q288" s="12"/>
      <c r="R288" s="12"/>
      <c r="S288" s="74"/>
      <c r="T288" s="12"/>
      <c r="U288" s="12"/>
      <c r="V288" s="12"/>
      <c r="W288" s="12"/>
      <c r="X288" s="12"/>
      <c r="Y288" s="74"/>
      <c r="Z288" s="12"/>
      <c r="AA288" s="12"/>
      <c r="AB288" s="12"/>
    </row>
    <row r="289" spans="1:28" s="15" customFormat="1" ht="69.75" customHeight="1">
      <c r="A289" s="133"/>
      <c r="B289" s="126" t="s">
        <v>75</v>
      </c>
      <c r="C289" s="133">
        <v>2017</v>
      </c>
      <c r="D289" s="133">
        <v>2025</v>
      </c>
      <c r="E289" s="159" t="s">
        <v>16</v>
      </c>
      <c r="F289" s="30" t="s">
        <v>17</v>
      </c>
      <c r="G289" s="13">
        <f t="shared" si="240"/>
        <v>1359781.25</v>
      </c>
      <c r="H289" s="13"/>
      <c r="I289" s="13"/>
      <c r="J289" s="13"/>
      <c r="K289" s="13">
        <f>K290+K291</f>
        <v>1359781.25</v>
      </c>
      <c r="L289" s="13"/>
      <c r="M289" s="13"/>
      <c r="N289" s="13"/>
      <c r="O289" s="13"/>
      <c r="P289" s="13"/>
      <c r="Q289" s="73" t="s">
        <v>152</v>
      </c>
      <c r="R289" s="74" t="s">
        <v>134</v>
      </c>
      <c r="S289" s="74"/>
      <c r="T289" s="74"/>
      <c r="U289" s="74"/>
      <c r="V289" s="74"/>
      <c r="W289" s="74">
        <v>1500</v>
      </c>
      <c r="X289" s="74"/>
      <c r="Y289" s="74"/>
      <c r="Z289" s="74"/>
      <c r="AA289" s="74"/>
      <c r="AB289" s="74"/>
    </row>
    <row r="290" spans="1:28" s="15" customFormat="1" ht="111.75" customHeight="1">
      <c r="A290" s="134"/>
      <c r="B290" s="127"/>
      <c r="C290" s="134"/>
      <c r="D290" s="134"/>
      <c r="E290" s="160"/>
      <c r="F290" s="30" t="s">
        <v>18</v>
      </c>
      <c r="G290" s="13">
        <f t="shared" si="240"/>
        <v>55000</v>
      </c>
      <c r="H290" s="13"/>
      <c r="I290" s="13"/>
      <c r="J290" s="13"/>
      <c r="K290" s="13">
        <v>55000</v>
      </c>
      <c r="L290" s="13"/>
      <c r="M290" s="13"/>
      <c r="N290" s="13"/>
      <c r="O290" s="13"/>
      <c r="P290" s="13"/>
      <c r="Q290" s="12"/>
      <c r="R290" s="12"/>
      <c r="S290" s="74"/>
      <c r="T290" s="12"/>
      <c r="U290" s="12"/>
      <c r="V290" s="12"/>
      <c r="W290" s="12"/>
      <c r="X290" s="12"/>
      <c r="Y290" s="74"/>
      <c r="Z290" s="12"/>
      <c r="AA290" s="12"/>
      <c r="AB290" s="12"/>
    </row>
    <row r="291" spans="1:28" s="15" customFormat="1" ht="72" customHeight="1">
      <c r="A291" s="135"/>
      <c r="B291" s="128"/>
      <c r="C291" s="135"/>
      <c r="D291" s="135"/>
      <c r="E291" s="161"/>
      <c r="F291" s="30" t="s">
        <v>19</v>
      </c>
      <c r="G291" s="13">
        <f t="shared" si="240"/>
        <v>1304781.25</v>
      </c>
      <c r="H291" s="13"/>
      <c r="I291" s="13"/>
      <c r="J291" s="13"/>
      <c r="K291" s="13">
        <v>1304781.25</v>
      </c>
      <c r="L291" s="13"/>
      <c r="M291" s="13"/>
      <c r="N291" s="13"/>
      <c r="O291" s="13"/>
      <c r="P291" s="13"/>
      <c r="Q291" s="12"/>
      <c r="R291" s="12"/>
      <c r="S291" s="74"/>
      <c r="T291" s="12"/>
      <c r="U291" s="12"/>
      <c r="V291" s="12"/>
      <c r="W291" s="12"/>
      <c r="X291" s="12"/>
      <c r="Y291" s="74"/>
      <c r="Z291" s="12"/>
      <c r="AA291" s="12"/>
      <c r="AB291" s="12"/>
    </row>
    <row r="292" spans="1:28" s="15" customFormat="1" ht="48.75" customHeight="1">
      <c r="A292" s="133"/>
      <c r="B292" s="188" t="s">
        <v>169</v>
      </c>
      <c r="C292" s="133">
        <v>2017</v>
      </c>
      <c r="D292" s="133">
        <v>2025</v>
      </c>
      <c r="E292" s="159" t="s">
        <v>16</v>
      </c>
      <c r="F292" s="30" t="s">
        <v>17</v>
      </c>
      <c r="G292" s="13">
        <f>K292+L292+M292+N292+O292+P292</f>
        <v>4079343.58</v>
      </c>
      <c r="H292" s="13"/>
      <c r="I292" s="13"/>
      <c r="J292" s="13"/>
      <c r="K292" s="13">
        <f>K271+K283</f>
        <v>4079343.58</v>
      </c>
      <c r="L292" s="24"/>
      <c r="M292" s="24"/>
      <c r="N292" s="24"/>
      <c r="O292" s="24"/>
      <c r="P292" s="24"/>
      <c r="Q292" s="12"/>
      <c r="R292" s="12"/>
      <c r="S292" s="74"/>
      <c r="T292" s="12"/>
      <c r="U292" s="12"/>
      <c r="V292" s="12"/>
      <c r="W292" s="12"/>
      <c r="X292" s="12"/>
      <c r="Y292" s="74"/>
      <c r="Z292" s="12"/>
      <c r="AA292" s="12"/>
      <c r="AB292" s="12"/>
    </row>
    <row r="293" spans="1:28" s="15" customFormat="1" ht="113.25" customHeight="1">
      <c r="A293" s="134"/>
      <c r="B293" s="189"/>
      <c r="C293" s="134"/>
      <c r="D293" s="134"/>
      <c r="E293" s="160"/>
      <c r="F293" s="30" t="s">
        <v>18</v>
      </c>
      <c r="G293" s="13">
        <f>K293+L293+M293+N293+O293+P293</f>
        <v>165000</v>
      </c>
      <c r="H293" s="13"/>
      <c r="I293" s="13"/>
      <c r="J293" s="13"/>
      <c r="K293" s="13">
        <v>165000</v>
      </c>
      <c r="L293" s="13"/>
      <c r="M293" s="13"/>
      <c r="N293" s="13"/>
      <c r="O293" s="13"/>
      <c r="P293" s="13"/>
      <c r="Q293" s="12"/>
      <c r="R293" s="12"/>
      <c r="S293" s="74"/>
      <c r="T293" s="12"/>
      <c r="U293" s="12"/>
      <c r="V293" s="12"/>
      <c r="W293" s="12"/>
      <c r="X293" s="12"/>
      <c r="Y293" s="74"/>
      <c r="Z293" s="12"/>
      <c r="AA293" s="12"/>
      <c r="AB293" s="12"/>
    </row>
    <row r="294" spans="1:28" s="15" customFormat="1" ht="75" customHeight="1">
      <c r="A294" s="135"/>
      <c r="B294" s="190"/>
      <c r="C294" s="135"/>
      <c r="D294" s="135"/>
      <c r="E294" s="161"/>
      <c r="F294" s="30" t="s">
        <v>19</v>
      </c>
      <c r="G294" s="13">
        <f>K294+L294+M294+N294+O294+P294</f>
        <v>3914343.58</v>
      </c>
      <c r="H294" s="13"/>
      <c r="I294" s="13"/>
      <c r="J294" s="13"/>
      <c r="K294" s="13">
        <f>K273+K285</f>
        <v>3914343.58</v>
      </c>
      <c r="L294" s="13"/>
      <c r="M294" s="13"/>
      <c r="N294" s="13"/>
      <c r="O294" s="13"/>
      <c r="P294" s="13"/>
      <c r="Q294" s="12"/>
      <c r="R294" s="12"/>
      <c r="S294" s="74"/>
      <c r="T294" s="12"/>
      <c r="U294" s="12"/>
      <c r="V294" s="12"/>
      <c r="W294" s="12"/>
      <c r="X294" s="12"/>
      <c r="Y294" s="74"/>
      <c r="Z294" s="12"/>
      <c r="AA294" s="12"/>
      <c r="AB294" s="12"/>
    </row>
    <row r="295" spans="1:28" s="15" customFormat="1" ht="93.75" customHeight="1">
      <c r="A295" s="150" t="s">
        <v>85</v>
      </c>
      <c r="B295" s="176"/>
      <c r="C295" s="59" t="s">
        <v>71</v>
      </c>
      <c r="D295" s="60" t="s">
        <v>71</v>
      </c>
      <c r="E295" s="43" t="s">
        <v>71</v>
      </c>
      <c r="F295" s="61" t="s">
        <v>71</v>
      </c>
      <c r="G295" s="22" t="s">
        <v>71</v>
      </c>
      <c r="H295" s="22" t="s">
        <v>71</v>
      </c>
      <c r="I295" s="22" t="s">
        <v>71</v>
      </c>
      <c r="J295" s="22" t="s">
        <v>71</v>
      </c>
      <c r="K295" s="82" t="s">
        <v>79</v>
      </c>
      <c r="L295" s="22" t="s">
        <v>71</v>
      </c>
      <c r="M295" s="22" t="s">
        <v>71</v>
      </c>
      <c r="N295" s="22" t="s">
        <v>71</v>
      </c>
      <c r="O295" s="22" t="s">
        <v>71</v>
      </c>
      <c r="P295" s="22" t="s">
        <v>71</v>
      </c>
      <c r="Q295" s="11" t="s">
        <v>71</v>
      </c>
      <c r="R295" s="11" t="s">
        <v>71</v>
      </c>
      <c r="S295" s="92" t="s">
        <v>71</v>
      </c>
      <c r="T295" s="11" t="s">
        <v>71</v>
      </c>
      <c r="U295" s="11" t="s">
        <v>71</v>
      </c>
      <c r="V295" s="11" t="s">
        <v>71</v>
      </c>
      <c r="W295" s="11" t="s">
        <v>71</v>
      </c>
      <c r="X295" s="11" t="s">
        <v>71</v>
      </c>
      <c r="Y295" s="92" t="s">
        <v>71</v>
      </c>
      <c r="Z295" s="11"/>
      <c r="AA295" s="11"/>
      <c r="AB295" s="11"/>
    </row>
    <row r="296" spans="1:28" s="15" customFormat="1" ht="84.75" customHeight="1">
      <c r="A296" s="177" t="s">
        <v>125</v>
      </c>
      <c r="B296" s="178"/>
      <c r="C296" s="59">
        <v>2017</v>
      </c>
      <c r="D296" s="60">
        <v>2025</v>
      </c>
      <c r="E296" s="43" t="s">
        <v>71</v>
      </c>
      <c r="F296" s="43" t="s">
        <v>71</v>
      </c>
      <c r="G296" s="21" t="s">
        <v>71</v>
      </c>
      <c r="H296" s="21" t="s">
        <v>71</v>
      </c>
      <c r="I296" s="21" t="s">
        <v>71</v>
      </c>
      <c r="J296" s="21" t="s">
        <v>71</v>
      </c>
      <c r="K296" s="21" t="s">
        <v>71</v>
      </c>
      <c r="L296" s="21" t="s">
        <v>71</v>
      </c>
      <c r="M296" s="21" t="s">
        <v>71</v>
      </c>
      <c r="N296" s="21" t="s">
        <v>71</v>
      </c>
      <c r="O296" s="21" t="s">
        <v>71</v>
      </c>
      <c r="P296" s="21" t="s">
        <v>71</v>
      </c>
      <c r="Q296" s="21" t="s">
        <v>71</v>
      </c>
      <c r="R296" s="21" t="s">
        <v>71</v>
      </c>
      <c r="S296" s="91" t="s">
        <v>71</v>
      </c>
      <c r="T296" s="21" t="s">
        <v>71</v>
      </c>
      <c r="U296" s="21" t="s">
        <v>71</v>
      </c>
      <c r="V296" s="21" t="s">
        <v>71</v>
      </c>
      <c r="W296" s="21" t="s">
        <v>71</v>
      </c>
      <c r="X296" s="21" t="s">
        <v>71</v>
      </c>
      <c r="Y296" s="91" t="s">
        <v>71</v>
      </c>
      <c r="Z296" s="21"/>
      <c r="AA296" s="21"/>
      <c r="AB296" s="21"/>
    </row>
    <row r="297" spans="1:28" s="15" customFormat="1" ht="75" customHeight="1">
      <c r="A297" s="37"/>
      <c r="B297" s="129" t="s">
        <v>77</v>
      </c>
      <c r="C297" s="57"/>
      <c r="D297" s="62"/>
      <c r="E297" s="159" t="s">
        <v>16</v>
      </c>
      <c r="F297" s="30" t="s">
        <v>17</v>
      </c>
      <c r="G297" s="13">
        <f>K297+L297+M297+N297+O297+P297</f>
        <v>62129586.039999992</v>
      </c>
      <c r="H297" s="13"/>
      <c r="I297" s="13"/>
      <c r="J297" s="13"/>
      <c r="K297" s="13">
        <f>K300</f>
        <v>11743525.529999999</v>
      </c>
      <c r="L297" s="13">
        <f t="shared" ref="L297:M297" si="241">L300</f>
        <v>13150440.51</v>
      </c>
      <c r="M297" s="13">
        <f t="shared" si="241"/>
        <v>27440316.68</v>
      </c>
      <c r="N297" s="13">
        <f t="shared" ref="N297:P297" si="242">N300</f>
        <v>4488107.9399999995</v>
      </c>
      <c r="O297" s="13">
        <f t="shared" si="242"/>
        <v>2653597.69</v>
      </c>
      <c r="P297" s="13">
        <f t="shared" si="242"/>
        <v>2653597.69</v>
      </c>
      <c r="Q297" s="12"/>
      <c r="R297" s="12"/>
      <c r="S297" s="74"/>
      <c r="T297" s="12"/>
      <c r="U297" s="12"/>
      <c r="V297" s="12"/>
      <c r="W297" s="12"/>
      <c r="X297" s="12"/>
      <c r="Y297" s="74"/>
      <c r="Z297" s="12"/>
      <c r="AA297" s="12"/>
      <c r="AB297" s="12"/>
    </row>
    <row r="298" spans="1:28" s="15" customFormat="1" ht="102" customHeight="1">
      <c r="A298" s="37"/>
      <c r="B298" s="154"/>
      <c r="C298" s="37">
        <v>2017</v>
      </c>
      <c r="D298" s="63">
        <v>2025</v>
      </c>
      <c r="E298" s="160"/>
      <c r="F298" s="30" t="s">
        <v>18</v>
      </c>
      <c r="G298" s="13">
        <f t="shared" ref="G298:G299" si="243">K298+L298+M298+N298+O298+P298</f>
        <v>19218273.059999999</v>
      </c>
      <c r="H298" s="13"/>
      <c r="I298" s="13"/>
      <c r="J298" s="13"/>
      <c r="K298" s="13">
        <f>K301</f>
        <v>1822343.1199999999</v>
      </c>
      <c r="L298" s="13">
        <f t="shared" ref="L298:M298" si="244">L301</f>
        <v>3198111.36</v>
      </c>
      <c r="M298" s="13">
        <f t="shared" si="244"/>
        <v>4402515.26</v>
      </c>
      <c r="N298" s="13">
        <f t="shared" ref="N298:P298" si="245">N301</f>
        <v>4488107.9399999995</v>
      </c>
      <c r="O298" s="13">
        <f t="shared" si="245"/>
        <v>2653597.69</v>
      </c>
      <c r="P298" s="13">
        <f t="shared" si="245"/>
        <v>2653597.69</v>
      </c>
      <c r="Q298" s="12"/>
      <c r="R298" s="12"/>
      <c r="S298" s="74"/>
      <c r="T298" s="12"/>
      <c r="U298" s="12"/>
      <c r="V298" s="12"/>
      <c r="W298" s="12"/>
      <c r="X298" s="12"/>
      <c r="Y298" s="74"/>
      <c r="Z298" s="12"/>
      <c r="AA298" s="12"/>
      <c r="AB298" s="12"/>
    </row>
    <row r="299" spans="1:28" s="15" customFormat="1" ht="64.5" customHeight="1">
      <c r="A299" s="58"/>
      <c r="B299" s="155"/>
      <c r="C299" s="58"/>
      <c r="D299" s="49"/>
      <c r="E299" s="161"/>
      <c r="F299" s="30" t="s">
        <v>19</v>
      </c>
      <c r="G299" s="13">
        <f t="shared" si="243"/>
        <v>42911312.980000004</v>
      </c>
      <c r="H299" s="13"/>
      <c r="I299" s="13"/>
      <c r="J299" s="13"/>
      <c r="K299" s="13">
        <f>K302</f>
        <v>9921182.4100000001</v>
      </c>
      <c r="L299" s="13">
        <f t="shared" ref="L299:M299" si="246">L302</f>
        <v>9952329.1500000004</v>
      </c>
      <c r="M299" s="13">
        <f t="shared" si="246"/>
        <v>23037801.419999998</v>
      </c>
      <c r="N299" s="13">
        <f t="shared" ref="N299:P299" si="247">N302</f>
        <v>0</v>
      </c>
      <c r="O299" s="13">
        <f t="shared" si="247"/>
        <v>0</v>
      </c>
      <c r="P299" s="13">
        <f t="shared" si="247"/>
        <v>0</v>
      </c>
      <c r="Q299" s="12"/>
      <c r="R299" s="12"/>
      <c r="S299" s="74"/>
      <c r="T299" s="12"/>
      <c r="U299" s="12"/>
      <c r="V299" s="12"/>
      <c r="W299" s="12"/>
      <c r="X299" s="12"/>
      <c r="Y299" s="74"/>
      <c r="Z299" s="12"/>
      <c r="AA299" s="12"/>
      <c r="AB299" s="12"/>
    </row>
    <row r="300" spans="1:28" s="15" customFormat="1" ht="42.75" customHeight="1">
      <c r="A300" s="46"/>
      <c r="B300" s="129" t="s">
        <v>78</v>
      </c>
      <c r="C300" s="57"/>
      <c r="D300" s="62"/>
      <c r="E300" s="159" t="s">
        <v>16</v>
      </c>
      <c r="F300" s="30" t="s">
        <v>17</v>
      </c>
      <c r="G300" s="13">
        <f>K300+L300+M300+N300+O300+P300</f>
        <v>62129586.039999992</v>
      </c>
      <c r="H300" s="13"/>
      <c r="I300" s="13"/>
      <c r="J300" s="13"/>
      <c r="K300" s="13">
        <f>K381</f>
        <v>11743525.529999999</v>
      </c>
      <c r="L300" s="13">
        <f t="shared" ref="L300:M300" si="248">L381</f>
        <v>13150440.51</v>
      </c>
      <c r="M300" s="13">
        <f t="shared" si="248"/>
        <v>27440316.68</v>
      </c>
      <c r="N300" s="13">
        <f t="shared" ref="N300:P300" si="249">N381</f>
        <v>4488107.9399999995</v>
      </c>
      <c r="O300" s="13">
        <f t="shared" si="249"/>
        <v>2653597.69</v>
      </c>
      <c r="P300" s="13">
        <f t="shared" si="249"/>
        <v>2653597.69</v>
      </c>
      <c r="Q300" s="12"/>
      <c r="R300" s="12"/>
      <c r="S300" s="74"/>
      <c r="T300" s="12"/>
      <c r="U300" s="12"/>
      <c r="V300" s="12"/>
      <c r="W300" s="12"/>
      <c r="X300" s="12"/>
      <c r="Y300" s="74"/>
      <c r="Z300" s="12"/>
      <c r="AA300" s="12"/>
      <c r="AB300" s="12"/>
    </row>
    <row r="301" spans="1:28" s="15" customFormat="1" ht="110.25" customHeight="1">
      <c r="A301" s="46"/>
      <c r="B301" s="154"/>
      <c r="C301" s="37"/>
      <c r="D301" s="63"/>
      <c r="E301" s="160"/>
      <c r="F301" s="30" t="s">
        <v>18</v>
      </c>
      <c r="G301" s="13">
        <f t="shared" ref="G301:G302" si="250">K301+L301+M301+N301+O301+P301</f>
        <v>19218273.059999999</v>
      </c>
      <c r="H301" s="13"/>
      <c r="I301" s="13"/>
      <c r="J301" s="13"/>
      <c r="K301" s="13">
        <f>K382</f>
        <v>1822343.1199999999</v>
      </c>
      <c r="L301" s="13">
        <f t="shared" ref="L301:M301" si="251">L382</f>
        <v>3198111.36</v>
      </c>
      <c r="M301" s="13">
        <f t="shared" si="251"/>
        <v>4402515.26</v>
      </c>
      <c r="N301" s="13">
        <f t="shared" ref="N301:P301" si="252">N382</f>
        <v>4488107.9399999995</v>
      </c>
      <c r="O301" s="13">
        <f t="shared" si="252"/>
        <v>2653597.69</v>
      </c>
      <c r="P301" s="13">
        <f t="shared" si="252"/>
        <v>2653597.69</v>
      </c>
      <c r="Q301" s="12"/>
      <c r="R301" s="12"/>
      <c r="S301" s="74"/>
      <c r="T301" s="12"/>
      <c r="U301" s="12"/>
      <c r="V301" s="12"/>
      <c r="W301" s="12"/>
      <c r="X301" s="12"/>
      <c r="Y301" s="74"/>
      <c r="Z301" s="12"/>
      <c r="AA301" s="12"/>
      <c r="AB301" s="12"/>
    </row>
    <row r="302" spans="1:28" s="15" customFormat="1" ht="75" customHeight="1">
      <c r="A302" s="46"/>
      <c r="B302" s="155"/>
      <c r="C302" s="58"/>
      <c r="D302" s="49"/>
      <c r="E302" s="161"/>
      <c r="F302" s="30" t="s">
        <v>19</v>
      </c>
      <c r="G302" s="13">
        <f t="shared" si="250"/>
        <v>42911312.980000004</v>
      </c>
      <c r="H302" s="13"/>
      <c r="I302" s="13"/>
      <c r="J302" s="13"/>
      <c r="K302" s="13">
        <f>K383</f>
        <v>9921182.4100000001</v>
      </c>
      <c r="L302" s="13">
        <f t="shared" ref="L302:M302" si="253">L383</f>
        <v>9952329.1500000004</v>
      </c>
      <c r="M302" s="13">
        <f t="shared" si="253"/>
        <v>23037801.419999998</v>
      </c>
      <c r="N302" s="13">
        <f t="shared" ref="N302:P302" si="254">N383</f>
        <v>0</v>
      </c>
      <c r="O302" s="13">
        <f t="shared" si="254"/>
        <v>0</v>
      </c>
      <c r="P302" s="13">
        <f t="shared" si="254"/>
        <v>0</v>
      </c>
      <c r="Q302" s="12"/>
      <c r="R302" s="12"/>
      <c r="S302" s="74"/>
      <c r="T302" s="12"/>
      <c r="U302" s="12"/>
      <c r="V302" s="12"/>
      <c r="W302" s="12"/>
      <c r="X302" s="12"/>
      <c r="Y302" s="74"/>
      <c r="Z302" s="12"/>
      <c r="AA302" s="12"/>
      <c r="AB302" s="12"/>
    </row>
    <row r="303" spans="1:28" s="15" customFormat="1" ht="51" customHeight="1">
      <c r="A303" s="57"/>
      <c r="B303" s="126" t="s">
        <v>31</v>
      </c>
      <c r="C303" s="57"/>
      <c r="D303" s="62"/>
      <c r="E303" s="159" t="s">
        <v>16</v>
      </c>
      <c r="F303" s="30" t="s">
        <v>17</v>
      </c>
      <c r="G303" s="13">
        <f>K303+L303+M303+N303+O303+P303</f>
        <v>5234452.25</v>
      </c>
      <c r="H303" s="13"/>
      <c r="I303" s="13"/>
      <c r="J303" s="13"/>
      <c r="K303" s="13">
        <f t="shared" ref="K303:L303" si="255">K304+K305</f>
        <v>445881</v>
      </c>
      <c r="L303" s="13">
        <f t="shared" si="255"/>
        <v>810120.49</v>
      </c>
      <c r="M303" s="13">
        <f>M304+M305</f>
        <v>1276982.3</v>
      </c>
      <c r="N303" s="13">
        <f t="shared" ref="N303:P303" si="256">N304+N305</f>
        <v>0</v>
      </c>
      <c r="O303" s="13">
        <f t="shared" si="256"/>
        <v>1350734.23</v>
      </c>
      <c r="P303" s="13">
        <f t="shared" si="256"/>
        <v>1350734.23</v>
      </c>
      <c r="Q303" s="72" t="s">
        <v>153</v>
      </c>
      <c r="R303" s="74" t="s">
        <v>134</v>
      </c>
      <c r="S303" s="74"/>
      <c r="T303" s="74"/>
      <c r="U303" s="74"/>
      <c r="V303" s="74"/>
      <c r="W303" s="74">
        <v>450</v>
      </c>
      <c r="X303" s="74">
        <v>850</v>
      </c>
      <c r="Y303" s="74">
        <v>0</v>
      </c>
      <c r="Z303" s="74">
        <v>0</v>
      </c>
      <c r="AA303" s="74">
        <v>0</v>
      </c>
      <c r="AB303" s="74">
        <v>0</v>
      </c>
    </row>
    <row r="304" spans="1:28" s="15" customFormat="1" ht="105.75" customHeight="1">
      <c r="A304" s="37"/>
      <c r="B304" s="127"/>
      <c r="C304" s="37">
        <v>2017</v>
      </c>
      <c r="D304" s="63">
        <v>2025</v>
      </c>
      <c r="E304" s="160"/>
      <c r="F304" s="30" t="s">
        <v>18</v>
      </c>
      <c r="G304" s="13">
        <f>K304+L304+M304+N304+O304+P304</f>
        <v>5130400.7699999996</v>
      </c>
      <c r="H304" s="13"/>
      <c r="I304" s="13"/>
      <c r="J304" s="13"/>
      <c r="K304" s="16">
        <v>445881</v>
      </c>
      <c r="L304" s="13">
        <v>810120.49</v>
      </c>
      <c r="M304" s="13">
        <v>1172930.82</v>
      </c>
      <c r="N304" s="13">
        <v>0</v>
      </c>
      <c r="O304" s="13">
        <v>1350734.23</v>
      </c>
      <c r="P304" s="13">
        <v>1350734.23</v>
      </c>
      <c r="Q304" s="12"/>
      <c r="R304" s="12"/>
      <c r="S304" s="74"/>
      <c r="T304" s="12"/>
      <c r="U304" s="12"/>
      <c r="V304" s="12"/>
      <c r="W304" s="12"/>
      <c r="X304" s="12"/>
      <c r="Y304" s="74"/>
      <c r="Z304" s="12"/>
      <c r="AA304" s="12"/>
      <c r="AB304" s="12"/>
    </row>
    <row r="305" spans="1:28" s="15" customFormat="1" ht="67.5" customHeight="1">
      <c r="A305" s="58"/>
      <c r="B305" s="128"/>
      <c r="C305" s="58"/>
      <c r="D305" s="49"/>
      <c r="E305" s="161"/>
      <c r="F305" s="30" t="s">
        <v>19</v>
      </c>
      <c r="G305" s="13">
        <f t="shared" ref="G305:G316" si="257">K305+L305+M305</f>
        <v>104051.48</v>
      </c>
      <c r="H305" s="13"/>
      <c r="I305" s="13"/>
      <c r="J305" s="13"/>
      <c r="K305" s="13"/>
      <c r="L305" s="13"/>
      <c r="M305" s="13">
        <v>104051.48</v>
      </c>
      <c r="N305" s="13"/>
      <c r="O305" s="13"/>
      <c r="P305" s="13"/>
      <c r="Q305" s="12"/>
      <c r="R305" s="12"/>
      <c r="S305" s="74"/>
      <c r="T305" s="12"/>
      <c r="U305" s="12"/>
      <c r="V305" s="12"/>
      <c r="W305" s="12"/>
      <c r="X305" s="12"/>
      <c r="Y305" s="74"/>
      <c r="Z305" s="12"/>
      <c r="AA305" s="12"/>
      <c r="AB305" s="12"/>
    </row>
    <row r="306" spans="1:28" s="15" customFormat="1" ht="54.75" customHeight="1">
      <c r="A306" s="57"/>
      <c r="B306" s="126" t="s">
        <v>80</v>
      </c>
      <c r="C306" s="57"/>
      <c r="D306" s="62"/>
      <c r="E306" s="159" t="s">
        <v>16</v>
      </c>
      <c r="F306" s="30" t="s">
        <v>17</v>
      </c>
      <c r="G306" s="13">
        <f>K306+L307+M306+N306+O306+P306</f>
        <v>946802</v>
      </c>
      <c r="H306" s="13"/>
      <c r="I306" s="13"/>
      <c r="J306" s="13"/>
      <c r="K306" s="13">
        <f>K307+K308</f>
        <v>158500</v>
      </c>
      <c r="L306" s="13">
        <f>L307+L308</f>
        <v>139230</v>
      </c>
      <c r="M306" s="13">
        <f>M307+M308</f>
        <v>19072</v>
      </c>
      <c r="N306" s="13">
        <f t="shared" ref="N306:P306" si="258">N307+N308</f>
        <v>210000</v>
      </c>
      <c r="O306" s="13">
        <f t="shared" si="258"/>
        <v>210000</v>
      </c>
      <c r="P306" s="13">
        <f t="shared" si="258"/>
        <v>210000</v>
      </c>
      <c r="Q306" s="72" t="s">
        <v>136</v>
      </c>
      <c r="R306" s="12" t="s">
        <v>127</v>
      </c>
      <c r="S306" s="74"/>
      <c r="T306" s="12"/>
      <c r="U306" s="12"/>
      <c r="V306" s="12"/>
      <c r="W306" s="12">
        <v>100</v>
      </c>
      <c r="X306" s="12">
        <v>100</v>
      </c>
      <c r="Y306" s="74">
        <v>100</v>
      </c>
      <c r="Z306" s="12">
        <v>100</v>
      </c>
      <c r="AA306" s="12">
        <v>100</v>
      </c>
      <c r="AB306" s="12">
        <v>100</v>
      </c>
    </row>
    <row r="307" spans="1:28" s="15" customFormat="1" ht="106.5" customHeight="1">
      <c r="A307" s="37"/>
      <c r="B307" s="127"/>
      <c r="C307" s="37">
        <v>2017</v>
      </c>
      <c r="D307" s="63">
        <v>2025</v>
      </c>
      <c r="E307" s="160"/>
      <c r="F307" s="30" t="s">
        <v>18</v>
      </c>
      <c r="G307" s="13">
        <f>K307+L307+M307+N307+O307+P307</f>
        <v>946802</v>
      </c>
      <c r="H307" s="13"/>
      <c r="I307" s="13"/>
      <c r="J307" s="13"/>
      <c r="K307" s="13">
        <v>158500</v>
      </c>
      <c r="L307" s="13">
        <v>139230</v>
      </c>
      <c r="M307" s="13">
        <v>19072</v>
      </c>
      <c r="N307" s="13">
        <v>210000</v>
      </c>
      <c r="O307" s="13">
        <v>210000</v>
      </c>
      <c r="P307" s="13">
        <v>210000</v>
      </c>
      <c r="Q307" s="12"/>
      <c r="R307" s="12"/>
      <c r="S307" s="74"/>
      <c r="T307" s="12"/>
      <c r="U307" s="12"/>
      <c r="V307" s="12"/>
      <c r="W307" s="12"/>
      <c r="X307" s="12"/>
      <c r="Y307" s="74"/>
      <c r="Z307" s="12"/>
      <c r="AA307" s="12"/>
      <c r="AB307" s="12"/>
    </row>
    <row r="308" spans="1:28" s="15" customFormat="1" ht="67.5" customHeight="1">
      <c r="A308" s="58"/>
      <c r="B308" s="128"/>
      <c r="C308" s="58"/>
      <c r="D308" s="49"/>
      <c r="E308" s="161"/>
      <c r="F308" s="30" t="s">
        <v>19</v>
      </c>
      <c r="G308" s="13">
        <f>K308+L308+M308+N308+O308+P308</f>
        <v>0</v>
      </c>
      <c r="H308" s="13"/>
      <c r="I308" s="13"/>
      <c r="J308" s="13"/>
      <c r="K308" s="13"/>
      <c r="L308" s="13"/>
      <c r="M308" s="13"/>
      <c r="N308" s="13"/>
      <c r="O308" s="13"/>
      <c r="P308" s="13"/>
      <c r="Q308" s="12"/>
      <c r="R308" s="12"/>
      <c r="S308" s="74"/>
      <c r="T308" s="12"/>
      <c r="U308" s="12"/>
      <c r="V308" s="12"/>
      <c r="W308" s="12"/>
      <c r="X308" s="12"/>
      <c r="Y308" s="74"/>
      <c r="Z308" s="12"/>
      <c r="AA308" s="12"/>
      <c r="AB308" s="12"/>
    </row>
    <row r="309" spans="1:28" s="15" customFormat="1" ht="60" customHeight="1">
      <c r="A309" s="57"/>
      <c r="B309" s="126" t="s">
        <v>32</v>
      </c>
      <c r="C309" s="57"/>
      <c r="D309" s="62"/>
      <c r="E309" s="159" t="s">
        <v>16</v>
      </c>
      <c r="F309" s="30" t="s">
        <v>17</v>
      </c>
      <c r="G309" s="13">
        <f>K309+L309+M309+N309+O309+P309</f>
        <v>5870317.7600000007</v>
      </c>
      <c r="H309" s="13"/>
      <c r="I309" s="13"/>
      <c r="J309" s="13"/>
      <c r="K309" s="13">
        <f>K310+K311</f>
        <v>301312.86</v>
      </c>
      <c r="L309" s="13">
        <f t="shared" ref="L309:M309" si="259">L310+L311</f>
        <v>1576236.09</v>
      </c>
      <c r="M309" s="13">
        <f t="shared" si="259"/>
        <v>1631436.99</v>
      </c>
      <c r="N309" s="13">
        <f>N310+N311</f>
        <v>175604.9</v>
      </c>
      <c r="O309" s="13">
        <f t="shared" ref="O309:P309" si="260">O310+O311</f>
        <v>1092863.46</v>
      </c>
      <c r="P309" s="13">
        <f t="shared" si="260"/>
        <v>1092863.46</v>
      </c>
      <c r="Q309" s="72" t="s">
        <v>154</v>
      </c>
      <c r="R309" s="74" t="s">
        <v>127</v>
      </c>
      <c r="S309" s="74"/>
      <c r="T309" s="74"/>
      <c r="U309" s="74"/>
      <c r="V309" s="74"/>
      <c r="W309" s="74">
        <v>60</v>
      </c>
      <c r="X309" s="74">
        <v>60</v>
      </c>
      <c r="Y309" s="74">
        <v>65</v>
      </c>
      <c r="Z309" s="74">
        <v>65</v>
      </c>
      <c r="AA309" s="74">
        <v>70</v>
      </c>
      <c r="AB309" s="74">
        <v>70</v>
      </c>
    </row>
    <row r="310" spans="1:28" s="15" customFormat="1" ht="102.75" customHeight="1">
      <c r="A310" s="37"/>
      <c r="B310" s="127"/>
      <c r="C310" s="37">
        <v>2017</v>
      </c>
      <c r="D310" s="63">
        <v>2025</v>
      </c>
      <c r="E310" s="160"/>
      <c r="F310" s="30" t="s">
        <v>18</v>
      </c>
      <c r="G310" s="13">
        <f>K310+L310+M310+N310+O310+P310</f>
        <v>5870317.7600000007</v>
      </c>
      <c r="H310" s="13"/>
      <c r="I310" s="13"/>
      <c r="J310" s="13"/>
      <c r="K310" s="13">
        <v>301312.86</v>
      </c>
      <c r="L310" s="13">
        <v>1576236.09</v>
      </c>
      <c r="M310" s="13">
        <v>1631436.99</v>
      </c>
      <c r="N310" s="13">
        <v>175604.9</v>
      </c>
      <c r="O310" s="13">
        <v>1092863.46</v>
      </c>
      <c r="P310" s="13">
        <v>1092863.46</v>
      </c>
      <c r="Q310" s="12"/>
      <c r="R310" s="12"/>
      <c r="S310" s="74"/>
      <c r="T310" s="12"/>
      <c r="U310" s="12"/>
      <c r="V310" s="12"/>
      <c r="W310" s="12"/>
      <c r="X310" s="12"/>
      <c r="Y310" s="74"/>
      <c r="Z310" s="12"/>
      <c r="AA310" s="12"/>
      <c r="AB310" s="12"/>
    </row>
    <row r="311" spans="1:28" s="15" customFormat="1" ht="65.25" customHeight="1">
      <c r="A311" s="58"/>
      <c r="B311" s="128"/>
      <c r="C311" s="58"/>
      <c r="D311" s="49"/>
      <c r="E311" s="161"/>
      <c r="F311" s="30" t="s">
        <v>19</v>
      </c>
      <c r="G311" s="13">
        <f t="shared" si="257"/>
        <v>0</v>
      </c>
      <c r="H311" s="13"/>
      <c r="I311" s="13"/>
      <c r="J311" s="13"/>
      <c r="K311" s="13"/>
      <c r="L311" s="13"/>
      <c r="M311" s="13"/>
      <c r="N311" s="13"/>
      <c r="O311" s="13"/>
      <c r="P311" s="13"/>
      <c r="Q311" s="12"/>
      <c r="R311" s="12"/>
      <c r="S311" s="74"/>
      <c r="T311" s="12"/>
      <c r="U311" s="12"/>
      <c r="V311" s="12"/>
      <c r="W311" s="12"/>
      <c r="X311" s="12"/>
      <c r="Y311" s="74"/>
      <c r="Z311" s="12"/>
      <c r="AA311" s="12"/>
      <c r="AB311" s="12"/>
    </row>
    <row r="312" spans="1:28" s="15" customFormat="1" ht="60.75" customHeight="1">
      <c r="A312" s="57"/>
      <c r="B312" s="126" t="s">
        <v>81</v>
      </c>
      <c r="C312" s="37"/>
      <c r="D312" s="63"/>
      <c r="E312" s="159" t="s">
        <v>16</v>
      </c>
      <c r="F312" s="30" t="s">
        <v>17</v>
      </c>
      <c r="G312" s="13">
        <f>K312+L312+M312+N312+O312+P312</f>
        <v>490000</v>
      </c>
      <c r="H312" s="13"/>
      <c r="I312" s="13"/>
      <c r="J312" s="13"/>
      <c r="K312" s="13">
        <f>K313+K314</f>
        <v>490000</v>
      </c>
      <c r="L312" s="13">
        <f t="shared" ref="L312:M312" si="261">L313+L314</f>
        <v>0</v>
      </c>
      <c r="M312" s="13">
        <f t="shared" si="261"/>
        <v>0</v>
      </c>
      <c r="N312" s="13">
        <f t="shared" ref="N312:P312" si="262">N313+N314</f>
        <v>0</v>
      </c>
      <c r="O312" s="13">
        <f t="shared" si="262"/>
        <v>0</v>
      </c>
      <c r="P312" s="13">
        <f t="shared" si="262"/>
        <v>0</v>
      </c>
      <c r="Q312" s="72" t="s">
        <v>155</v>
      </c>
      <c r="R312" s="74" t="s">
        <v>127</v>
      </c>
      <c r="S312" s="74"/>
      <c r="T312" s="74"/>
      <c r="U312" s="74"/>
      <c r="V312" s="74"/>
      <c r="W312" s="74">
        <v>100</v>
      </c>
      <c r="X312" s="74"/>
      <c r="Y312" s="74"/>
      <c r="Z312" s="74"/>
      <c r="AA312" s="74"/>
      <c r="AB312" s="74"/>
    </row>
    <row r="313" spans="1:28" s="15" customFormat="1" ht="106.5" customHeight="1">
      <c r="A313" s="37"/>
      <c r="B313" s="127"/>
      <c r="C313" s="37">
        <v>2017</v>
      </c>
      <c r="D313" s="63">
        <v>2025</v>
      </c>
      <c r="E313" s="160"/>
      <c r="F313" s="30" t="s">
        <v>18</v>
      </c>
      <c r="G313" s="13">
        <f>K313+L313+M313+N313+O313+P313</f>
        <v>490000</v>
      </c>
      <c r="H313" s="13"/>
      <c r="I313" s="13"/>
      <c r="J313" s="13"/>
      <c r="K313" s="13">
        <v>490000</v>
      </c>
      <c r="L313" s="13"/>
      <c r="M313" s="13"/>
      <c r="N313" s="13"/>
      <c r="O313" s="13"/>
      <c r="P313" s="13"/>
      <c r="Q313" s="12"/>
      <c r="R313" s="12"/>
      <c r="S313" s="74"/>
      <c r="T313" s="12"/>
      <c r="U313" s="12"/>
      <c r="V313" s="12"/>
      <c r="W313" s="12"/>
      <c r="X313" s="12"/>
      <c r="Y313" s="74"/>
      <c r="Z313" s="12"/>
      <c r="AA313" s="12"/>
      <c r="AB313" s="12"/>
    </row>
    <row r="314" spans="1:28" s="15" customFormat="1" ht="66.75" customHeight="1">
      <c r="A314" s="58"/>
      <c r="B314" s="128"/>
      <c r="C314" s="37"/>
      <c r="D314" s="63"/>
      <c r="E314" s="161"/>
      <c r="F314" s="30" t="s">
        <v>19</v>
      </c>
      <c r="G314" s="13">
        <f t="shared" si="257"/>
        <v>0</v>
      </c>
      <c r="H314" s="13"/>
      <c r="I314" s="13"/>
      <c r="J314" s="13"/>
      <c r="K314" s="13"/>
      <c r="L314" s="13"/>
      <c r="M314" s="13"/>
      <c r="N314" s="13"/>
      <c r="O314" s="13"/>
      <c r="P314" s="13"/>
      <c r="Q314" s="12"/>
      <c r="R314" s="12"/>
      <c r="S314" s="74"/>
      <c r="T314" s="12"/>
      <c r="U314" s="12"/>
      <c r="V314" s="12"/>
      <c r="W314" s="12"/>
      <c r="X314" s="12"/>
      <c r="Y314" s="74"/>
      <c r="Z314" s="12"/>
      <c r="AA314" s="12"/>
      <c r="AB314" s="12"/>
    </row>
    <row r="315" spans="1:28" s="15" customFormat="1" ht="50.25" customHeight="1">
      <c r="A315" s="46"/>
      <c r="B315" s="126" t="s">
        <v>201</v>
      </c>
      <c r="C315" s="57"/>
      <c r="D315" s="62"/>
      <c r="E315" s="64"/>
      <c r="F315" s="30" t="s">
        <v>17</v>
      </c>
      <c r="G315" s="13">
        <f>K315+L315+M315+N315+O315+P315</f>
        <v>1217512.3899999999</v>
      </c>
      <c r="H315" s="13"/>
      <c r="I315" s="13"/>
      <c r="J315" s="13"/>
      <c r="K315" s="13">
        <f>K316+K317</f>
        <v>514878.28</v>
      </c>
      <c r="L315" s="13">
        <f>L316+L317</f>
        <v>453879.81999999995</v>
      </c>
      <c r="M315" s="13">
        <f>M316+M317</f>
        <v>248754.29</v>
      </c>
      <c r="N315" s="13"/>
      <c r="O315" s="13"/>
      <c r="P315" s="13"/>
      <c r="Q315" s="72" t="s">
        <v>156</v>
      </c>
      <c r="R315" s="74" t="s">
        <v>134</v>
      </c>
      <c r="S315" s="74">
        <f>T315+U315+V315+W315+X315+Y315+Z315</f>
        <v>950</v>
      </c>
      <c r="T315" s="74"/>
      <c r="U315" s="74"/>
      <c r="V315" s="74"/>
      <c r="W315" s="74">
        <v>700</v>
      </c>
      <c r="X315" s="74">
        <v>250</v>
      </c>
      <c r="Y315" s="74"/>
      <c r="Z315" s="74"/>
      <c r="AA315" s="74"/>
      <c r="AB315" s="74"/>
    </row>
    <row r="316" spans="1:28" s="15" customFormat="1" ht="104.25" customHeight="1">
      <c r="A316" s="46"/>
      <c r="B316" s="127"/>
      <c r="C316" s="37">
        <v>2017</v>
      </c>
      <c r="D316" s="63">
        <v>2025</v>
      </c>
      <c r="E316" s="64" t="s">
        <v>16</v>
      </c>
      <c r="F316" s="30" t="s">
        <v>18</v>
      </c>
      <c r="G316" s="13">
        <f t="shared" si="257"/>
        <v>159057.34</v>
      </c>
      <c r="H316" s="13"/>
      <c r="I316" s="13"/>
      <c r="J316" s="13"/>
      <c r="K316" s="13"/>
      <c r="L316" s="13">
        <v>159057.34</v>
      </c>
      <c r="M316" s="13"/>
      <c r="N316" s="13"/>
      <c r="O316" s="13"/>
      <c r="P316" s="13"/>
      <c r="Q316" s="12"/>
      <c r="R316" s="12"/>
      <c r="S316" s="74"/>
      <c r="T316" s="12"/>
      <c r="U316" s="12"/>
      <c r="V316" s="12"/>
      <c r="W316" s="12"/>
      <c r="X316" s="12"/>
      <c r="Y316" s="74"/>
      <c r="Z316" s="12"/>
      <c r="AA316" s="12"/>
      <c r="AB316" s="12"/>
    </row>
    <row r="317" spans="1:28" s="15" customFormat="1" ht="69.75" customHeight="1">
      <c r="A317" s="46"/>
      <c r="B317" s="128"/>
      <c r="C317" s="37"/>
      <c r="D317" s="63"/>
      <c r="E317" s="64"/>
      <c r="F317" s="30" t="s">
        <v>19</v>
      </c>
      <c r="G317" s="13">
        <f t="shared" ref="G317:G383" si="263">K317+L317+M317+N317+O317+P317</f>
        <v>1058455.05</v>
      </c>
      <c r="H317" s="13"/>
      <c r="I317" s="13"/>
      <c r="J317" s="13"/>
      <c r="K317" s="13">
        <v>514878.28</v>
      </c>
      <c r="L317" s="13">
        <v>294822.48</v>
      </c>
      <c r="M317" s="13">
        <v>248754.29</v>
      </c>
      <c r="N317" s="13"/>
      <c r="O317" s="13"/>
      <c r="P317" s="13"/>
      <c r="Q317" s="12"/>
      <c r="R317" s="12"/>
      <c r="S317" s="74"/>
      <c r="T317" s="12"/>
      <c r="U317" s="12"/>
      <c r="V317" s="12"/>
      <c r="W317" s="12"/>
      <c r="X317" s="12"/>
      <c r="Y317" s="74"/>
      <c r="Z317" s="12"/>
      <c r="AA317" s="12"/>
      <c r="AB317" s="12"/>
    </row>
    <row r="318" spans="1:28" s="15" customFormat="1" ht="41.25" customHeight="1">
      <c r="A318" s="46"/>
      <c r="B318" s="126" t="s">
        <v>82</v>
      </c>
      <c r="C318" s="191">
        <v>2017</v>
      </c>
      <c r="D318" s="191">
        <v>2022</v>
      </c>
      <c r="E318" s="159" t="s">
        <v>16</v>
      </c>
      <c r="F318" s="30" t="s">
        <v>17</v>
      </c>
      <c r="G318" s="13">
        <f t="shared" si="263"/>
        <v>1300000</v>
      </c>
      <c r="H318" s="13"/>
      <c r="I318" s="13"/>
      <c r="J318" s="13"/>
      <c r="K318" s="13">
        <f>K319+K320</f>
        <v>1300000</v>
      </c>
      <c r="L318" s="13"/>
      <c r="M318" s="13"/>
      <c r="N318" s="13"/>
      <c r="O318" s="13"/>
      <c r="P318" s="13"/>
      <c r="Q318" s="72" t="s">
        <v>153</v>
      </c>
      <c r="R318" s="74" t="s">
        <v>134</v>
      </c>
      <c r="S318" s="74"/>
      <c r="T318" s="74"/>
      <c r="U318" s="74"/>
      <c r="V318" s="74"/>
      <c r="W318" s="74">
        <v>558</v>
      </c>
      <c r="X318" s="74"/>
      <c r="Y318" s="74"/>
      <c r="Z318" s="74"/>
      <c r="AA318" s="74"/>
      <c r="AB318" s="74"/>
    </row>
    <row r="319" spans="1:28" s="15" customFormat="1" ht="105.75" customHeight="1">
      <c r="A319" s="46"/>
      <c r="B319" s="127"/>
      <c r="C319" s="192"/>
      <c r="D319" s="192"/>
      <c r="E319" s="160"/>
      <c r="F319" s="30" t="s">
        <v>18</v>
      </c>
      <c r="G319" s="13">
        <f t="shared" si="263"/>
        <v>0</v>
      </c>
      <c r="H319" s="13"/>
      <c r="I319" s="13"/>
      <c r="J319" s="13"/>
      <c r="K319" s="13"/>
      <c r="L319" s="13"/>
      <c r="M319" s="13"/>
      <c r="N319" s="13"/>
      <c r="O319" s="13"/>
      <c r="P319" s="13"/>
      <c r="Q319" s="12"/>
      <c r="R319" s="12"/>
      <c r="S319" s="74"/>
      <c r="T319" s="12"/>
      <c r="U319" s="12"/>
      <c r="V319" s="12"/>
      <c r="W319" s="12"/>
      <c r="X319" s="12"/>
      <c r="Y319" s="74"/>
      <c r="Z319" s="12"/>
      <c r="AA319" s="12"/>
      <c r="AB319" s="12"/>
    </row>
    <row r="320" spans="1:28" s="15" customFormat="1" ht="66.75" customHeight="1">
      <c r="A320" s="46"/>
      <c r="B320" s="128"/>
      <c r="C320" s="193"/>
      <c r="D320" s="193"/>
      <c r="E320" s="161"/>
      <c r="F320" s="30" t="s">
        <v>19</v>
      </c>
      <c r="G320" s="13">
        <f t="shared" si="263"/>
        <v>1300000</v>
      </c>
      <c r="H320" s="13"/>
      <c r="I320" s="13"/>
      <c r="J320" s="13"/>
      <c r="K320" s="13">
        <v>1300000</v>
      </c>
      <c r="L320" s="13"/>
      <c r="M320" s="13"/>
      <c r="N320" s="13"/>
      <c r="O320" s="13"/>
      <c r="P320" s="13"/>
      <c r="Q320" s="12"/>
      <c r="R320" s="12"/>
      <c r="S320" s="74"/>
      <c r="T320" s="12"/>
      <c r="U320" s="12"/>
      <c r="V320" s="12"/>
      <c r="W320" s="12"/>
      <c r="X320" s="12"/>
      <c r="Y320" s="74"/>
      <c r="Z320" s="12"/>
      <c r="AA320" s="12"/>
      <c r="AB320" s="12"/>
    </row>
    <row r="321" spans="1:28" s="15" customFormat="1" ht="55.5" customHeight="1">
      <c r="A321" s="46"/>
      <c r="B321" s="126" t="s">
        <v>83</v>
      </c>
      <c r="C321" s="57"/>
      <c r="D321" s="62"/>
      <c r="E321" s="159" t="s">
        <v>16</v>
      </c>
      <c r="F321" s="30" t="s">
        <v>17</v>
      </c>
      <c r="G321" s="13">
        <f t="shared" si="263"/>
        <v>5192665.0699999994</v>
      </c>
      <c r="H321" s="13"/>
      <c r="I321" s="13"/>
      <c r="J321" s="13"/>
      <c r="K321" s="13">
        <f>K322+K323</f>
        <v>5192665.0699999994</v>
      </c>
      <c r="L321" s="13"/>
      <c r="M321" s="13"/>
      <c r="N321" s="13"/>
      <c r="O321" s="13"/>
      <c r="P321" s="13"/>
      <c r="Q321" s="72" t="s">
        <v>153</v>
      </c>
      <c r="R321" s="74" t="s">
        <v>134</v>
      </c>
      <c r="S321" s="74">
        <v>6942</v>
      </c>
      <c r="T321" s="74"/>
      <c r="U321" s="74"/>
      <c r="V321" s="74"/>
      <c r="W321" s="74">
        <v>6942.4</v>
      </c>
      <c r="X321" s="74"/>
      <c r="Y321" s="74"/>
      <c r="Z321" s="74"/>
      <c r="AA321" s="74"/>
      <c r="AB321" s="74"/>
    </row>
    <row r="322" spans="1:28" s="15" customFormat="1" ht="104.25" customHeight="1">
      <c r="A322" s="46"/>
      <c r="B322" s="127"/>
      <c r="C322" s="37">
        <v>2017</v>
      </c>
      <c r="D322" s="63">
        <v>2025</v>
      </c>
      <c r="E322" s="160"/>
      <c r="F322" s="30" t="s">
        <v>18</v>
      </c>
      <c r="G322" s="13">
        <f t="shared" si="263"/>
        <v>259633.26</v>
      </c>
      <c r="H322" s="13"/>
      <c r="I322" s="13"/>
      <c r="J322" s="13"/>
      <c r="K322" s="13">
        <v>259633.26</v>
      </c>
      <c r="L322" s="13"/>
      <c r="M322" s="13"/>
      <c r="N322" s="13"/>
      <c r="O322" s="13"/>
      <c r="P322" s="13"/>
      <c r="Q322" s="12"/>
      <c r="R322" s="12"/>
      <c r="S322" s="74"/>
      <c r="T322" s="12"/>
      <c r="U322" s="12"/>
      <c r="V322" s="12"/>
      <c r="W322" s="12"/>
      <c r="X322" s="12"/>
      <c r="Y322" s="74"/>
      <c r="Z322" s="12"/>
      <c r="AA322" s="12"/>
      <c r="AB322" s="12"/>
    </row>
    <row r="323" spans="1:28" s="15" customFormat="1" ht="65.25" customHeight="1">
      <c r="A323" s="46"/>
      <c r="B323" s="128"/>
      <c r="C323" s="58"/>
      <c r="D323" s="49"/>
      <c r="E323" s="161"/>
      <c r="F323" s="30" t="s">
        <v>19</v>
      </c>
      <c r="G323" s="13">
        <f t="shared" si="263"/>
        <v>4933031.8099999996</v>
      </c>
      <c r="H323" s="13"/>
      <c r="I323" s="13"/>
      <c r="J323" s="13"/>
      <c r="K323" s="13">
        <v>4933031.8099999996</v>
      </c>
      <c r="L323" s="13"/>
      <c r="M323" s="13"/>
      <c r="N323" s="13"/>
      <c r="O323" s="13"/>
      <c r="P323" s="13"/>
      <c r="Q323" s="12"/>
      <c r="R323" s="12"/>
      <c r="S323" s="74"/>
      <c r="T323" s="12"/>
      <c r="U323" s="12"/>
      <c r="V323" s="12"/>
      <c r="W323" s="12"/>
      <c r="X323" s="12"/>
      <c r="Y323" s="74"/>
      <c r="Z323" s="12"/>
      <c r="AA323" s="12"/>
      <c r="AB323" s="12"/>
    </row>
    <row r="324" spans="1:28" s="15" customFormat="1" ht="75" customHeight="1">
      <c r="A324" s="46"/>
      <c r="B324" s="65" t="s">
        <v>87</v>
      </c>
      <c r="C324" s="62">
        <v>2017</v>
      </c>
      <c r="D324" s="57">
        <v>2025</v>
      </c>
      <c r="E324" s="159" t="s">
        <v>16</v>
      </c>
      <c r="F324" s="30" t="s">
        <v>17</v>
      </c>
      <c r="G324" s="13">
        <f t="shared" si="263"/>
        <v>387369</v>
      </c>
      <c r="H324" s="13"/>
      <c r="I324" s="13"/>
      <c r="J324" s="13"/>
      <c r="K324" s="13">
        <f>K325+K326</f>
        <v>387369</v>
      </c>
      <c r="L324" s="13"/>
      <c r="M324" s="13"/>
      <c r="N324" s="13"/>
      <c r="O324" s="13"/>
      <c r="P324" s="13"/>
      <c r="Q324" s="72" t="s">
        <v>153</v>
      </c>
      <c r="R324" s="74" t="s">
        <v>134</v>
      </c>
      <c r="S324" s="74"/>
      <c r="T324" s="74"/>
      <c r="U324" s="74"/>
      <c r="V324" s="74"/>
      <c r="W324" s="74">
        <v>368</v>
      </c>
      <c r="X324" s="74"/>
      <c r="Y324" s="74"/>
      <c r="Z324" s="74"/>
      <c r="AA324" s="74"/>
      <c r="AB324" s="74"/>
    </row>
    <row r="325" spans="1:28" s="15" customFormat="1" ht="107.25" customHeight="1">
      <c r="A325" s="46"/>
      <c r="B325" s="66"/>
      <c r="C325" s="63"/>
      <c r="D325" s="37"/>
      <c r="E325" s="160"/>
      <c r="F325" s="30" t="s">
        <v>18</v>
      </c>
      <c r="G325" s="13">
        <f t="shared" si="263"/>
        <v>19369</v>
      </c>
      <c r="H325" s="13"/>
      <c r="I325" s="13"/>
      <c r="J325" s="13"/>
      <c r="K325" s="13">
        <v>19369</v>
      </c>
      <c r="L325" s="13"/>
      <c r="M325" s="13"/>
      <c r="N325" s="13"/>
      <c r="O325" s="13"/>
      <c r="P325" s="13"/>
      <c r="Q325" s="12"/>
      <c r="R325" s="12"/>
      <c r="S325" s="74"/>
      <c r="T325" s="12"/>
      <c r="U325" s="12"/>
      <c r="V325" s="12"/>
      <c r="W325" s="12"/>
      <c r="X325" s="12"/>
      <c r="Y325" s="74"/>
      <c r="Z325" s="12"/>
      <c r="AA325" s="12"/>
      <c r="AB325" s="12"/>
    </row>
    <row r="326" spans="1:28" s="15" customFormat="1" ht="63" customHeight="1">
      <c r="A326" s="46"/>
      <c r="B326" s="67"/>
      <c r="C326" s="49"/>
      <c r="D326" s="58"/>
      <c r="E326" s="161"/>
      <c r="F326" s="30" t="s">
        <v>19</v>
      </c>
      <c r="G326" s="13">
        <f t="shared" si="263"/>
        <v>368000</v>
      </c>
      <c r="H326" s="13"/>
      <c r="I326" s="13"/>
      <c r="J326" s="13"/>
      <c r="K326" s="13">
        <v>368000</v>
      </c>
      <c r="L326" s="13"/>
      <c r="M326" s="13"/>
      <c r="N326" s="13"/>
      <c r="O326" s="13"/>
      <c r="P326" s="13"/>
      <c r="Q326" s="12"/>
      <c r="R326" s="12"/>
      <c r="S326" s="74"/>
      <c r="T326" s="12"/>
      <c r="U326" s="12"/>
      <c r="V326" s="12"/>
      <c r="W326" s="12"/>
      <c r="X326" s="12"/>
      <c r="Y326" s="74"/>
      <c r="Z326" s="12"/>
      <c r="AA326" s="12"/>
      <c r="AB326" s="12"/>
    </row>
    <row r="327" spans="1:28" s="15" customFormat="1" ht="63.75" customHeight="1">
      <c r="A327" s="46"/>
      <c r="B327" s="126" t="s">
        <v>86</v>
      </c>
      <c r="C327" s="57">
        <v>2017</v>
      </c>
      <c r="D327" s="57">
        <v>2025</v>
      </c>
      <c r="E327" s="159" t="s">
        <v>16</v>
      </c>
      <c r="F327" s="31" t="s">
        <v>17</v>
      </c>
      <c r="G327" s="13">
        <f t="shared" si="263"/>
        <v>1595901.62</v>
      </c>
      <c r="H327" s="13"/>
      <c r="I327" s="13"/>
      <c r="J327" s="13"/>
      <c r="K327" s="13">
        <f>K328+K329</f>
        <v>1595901.62</v>
      </c>
      <c r="L327" s="13"/>
      <c r="M327" s="13"/>
      <c r="N327" s="13"/>
      <c r="O327" s="13"/>
      <c r="P327" s="13"/>
      <c r="Q327" s="72" t="s">
        <v>153</v>
      </c>
      <c r="R327" s="74" t="s">
        <v>134</v>
      </c>
      <c r="S327" s="74"/>
      <c r="T327" s="74"/>
      <c r="U327" s="74"/>
      <c r="V327" s="74"/>
      <c r="W327" s="74">
        <v>1356</v>
      </c>
      <c r="X327" s="74"/>
      <c r="Y327" s="74"/>
      <c r="Z327" s="74"/>
      <c r="AA327" s="74"/>
      <c r="AB327" s="74"/>
    </row>
    <row r="328" spans="1:28" s="15" customFormat="1" ht="106.5" customHeight="1">
      <c r="A328" s="46"/>
      <c r="B328" s="127"/>
      <c r="C328" s="37"/>
      <c r="D328" s="37"/>
      <c r="E328" s="160"/>
      <c r="F328" s="31" t="s">
        <v>18</v>
      </c>
      <c r="G328" s="13">
        <f t="shared" si="263"/>
        <v>79796</v>
      </c>
      <c r="H328" s="13"/>
      <c r="I328" s="13"/>
      <c r="J328" s="13"/>
      <c r="K328" s="13">
        <v>79796</v>
      </c>
      <c r="L328" s="13"/>
      <c r="M328" s="13"/>
      <c r="N328" s="13"/>
      <c r="O328" s="13"/>
      <c r="P328" s="13"/>
      <c r="Q328" s="12"/>
      <c r="R328" s="12"/>
      <c r="S328" s="74"/>
      <c r="T328" s="12"/>
      <c r="U328" s="12"/>
      <c r="V328" s="12"/>
      <c r="W328" s="12"/>
      <c r="X328" s="12"/>
      <c r="Y328" s="74"/>
      <c r="Z328" s="12"/>
      <c r="AA328" s="12"/>
      <c r="AB328" s="12"/>
    </row>
    <row r="329" spans="1:28" s="15" customFormat="1" ht="66" customHeight="1">
      <c r="A329" s="46"/>
      <c r="B329" s="128"/>
      <c r="C329" s="58"/>
      <c r="D329" s="58"/>
      <c r="E329" s="161"/>
      <c r="F329" s="31" t="s">
        <v>19</v>
      </c>
      <c r="G329" s="13">
        <f t="shared" si="263"/>
        <v>1516105.62</v>
      </c>
      <c r="H329" s="13"/>
      <c r="I329" s="13"/>
      <c r="J329" s="13"/>
      <c r="K329" s="13">
        <v>1516105.62</v>
      </c>
      <c r="L329" s="13"/>
      <c r="M329" s="13"/>
      <c r="N329" s="13"/>
      <c r="O329" s="13"/>
      <c r="P329" s="13"/>
      <c r="Q329" s="12"/>
      <c r="R329" s="12"/>
      <c r="S329" s="74"/>
      <c r="T329" s="12"/>
      <c r="U329" s="12"/>
      <c r="V329" s="12"/>
      <c r="W329" s="12"/>
      <c r="X329" s="12"/>
      <c r="Y329" s="74"/>
      <c r="Z329" s="12"/>
      <c r="AA329" s="12"/>
      <c r="AB329" s="12"/>
    </row>
    <row r="330" spans="1:28" s="15" customFormat="1" ht="79.5" customHeight="1">
      <c r="A330" s="46"/>
      <c r="B330" s="65" t="s">
        <v>88</v>
      </c>
      <c r="C330" s="57">
        <v>2017</v>
      </c>
      <c r="D330" s="57">
        <v>2025</v>
      </c>
      <c r="E330" s="159" t="s">
        <v>16</v>
      </c>
      <c r="F330" s="31" t="s">
        <v>17</v>
      </c>
      <c r="G330" s="13">
        <f t="shared" si="263"/>
        <v>1357017.7</v>
      </c>
      <c r="H330" s="13"/>
      <c r="I330" s="13"/>
      <c r="J330" s="13"/>
      <c r="K330" s="13">
        <f>K331+K332</f>
        <v>1357017.7</v>
      </c>
      <c r="L330" s="13"/>
      <c r="M330" s="13"/>
      <c r="N330" s="13"/>
      <c r="O330" s="13"/>
      <c r="P330" s="13"/>
      <c r="Q330" s="72" t="s">
        <v>153</v>
      </c>
      <c r="R330" s="74" t="s">
        <v>134</v>
      </c>
      <c r="S330" s="74"/>
      <c r="T330" s="74"/>
      <c r="U330" s="74"/>
      <c r="V330" s="74"/>
      <c r="W330" s="74">
        <v>357</v>
      </c>
      <c r="X330" s="74"/>
      <c r="Y330" s="74"/>
      <c r="Z330" s="74"/>
      <c r="AA330" s="74"/>
      <c r="AB330" s="74"/>
    </row>
    <row r="331" spans="1:28" s="15" customFormat="1" ht="120.75" customHeight="1">
      <c r="A331" s="46"/>
      <c r="B331" s="68"/>
      <c r="C331" s="37"/>
      <c r="D331" s="37"/>
      <c r="E331" s="160"/>
      <c r="F331" s="31" t="s">
        <v>18</v>
      </c>
      <c r="G331" s="13">
        <f t="shared" si="263"/>
        <v>67851</v>
      </c>
      <c r="H331" s="13"/>
      <c r="I331" s="13"/>
      <c r="J331" s="13"/>
      <c r="K331" s="13">
        <v>67851</v>
      </c>
      <c r="L331" s="13"/>
      <c r="M331" s="13"/>
      <c r="N331" s="13"/>
      <c r="O331" s="13"/>
      <c r="P331" s="13"/>
      <c r="Q331" s="12"/>
      <c r="R331" s="12"/>
      <c r="S331" s="74"/>
      <c r="T331" s="12"/>
      <c r="U331" s="12"/>
      <c r="V331" s="12"/>
      <c r="W331" s="12"/>
      <c r="X331" s="12"/>
      <c r="Y331" s="74"/>
      <c r="Z331" s="12"/>
      <c r="AA331" s="12"/>
      <c r="AB331" s="12"/>
    </row>
    <row r="332" spans="1:28" s="15" customFormat="1" ht="66" customHeight="1">
      <c r="A332" s="46"/>
      <c r="B332" s="69"/>
      <c r="C332" s="58"/>
      <c r="D332" s="58"/>
      <c r="E332" s="161"/>
      <c r="F332" s="31" t="s">
        <v>19</v>
      </c>
      <c r="G332" s="13">
        <f t="shared" si="263"/>
        <v>1289166.7</v>
      </c>
      <c r="H332" s="13"/>
      <c r="I332" s="13"/>
      <c r="J332" s="13"/>
      <c r="K332" s="13">
        <v>1289166.7</v>
      </c>
      <c r="L332" s="13"/>
      <c r="M332" s="13"/>
      <c r="N332" s="13"/>
      <c r="O332" s="13"/>
      <c r="P332" s="13"/>
      <c r="Q332" s="12"/>
      <c r="R332" s="12"/>
      <c r="S332" s="74"/>
      <c r="T332" s="12"/>
      <c r="U332" s="12"/>
      <c r="V332" s="12"/>
      <c r="W332" s="12"/>
      <c r="X332" s="12"/>
      <c r="Y332" s="74"/>
      <c r="Z332" s="12"/>
      <c r="AA332" s="12"/>
      <c r="AB332" s="12"/>
    </row>
    <row r="333" spans="1:28" s="15" customFormat="1" ht="52.5" customHeight="1">
      <c r="A333" s="46"/>
      <c r="B333" s="126" t="s">
        <v>91</v>
      </c>
      <c r="C333" s="133">
        <v>2017</v>
      </c>
      <c r="D333" s="185">
        <v>2025</v>
      </c>
      <c r="E333" s="159" t="s">
        <v>16</v>
      </c>
      <c r="F333" s="31" t="s">
        <v>17</v>
      </c>
      <c r="G333" s="13">
        <f t="shared" si="263"/>
        <v>4866399.78</v>
      </c>
      <c r="H333" s="13"/>
      <c r="I333" s="13"/>
      <c r="J333" s="13"/>
      <c r="K333" s="13"/>
      <c r="L333" s="13">
        <f>L334+L335</f>
        <v>4866399.78</v>
      </c>
      <c r="M333" s="13"/>
      <c r="N333" s="13"/>
      <c r="O333" s="13"/>
      <c r="P333" s="13"/>
      <c r="Q333" s="72" t="s">
        <v>153</v>
      </c>
      <c r="R333" s="74" t="s">
        <v>134</v>
      </c>
      <c r="S333" s="74">
        <v>6354</v>
      </c>
      <c r="T333" s="74"/>
      <c r="U333" s="74"/>
      <c r="V333" s="74"/>
      <c r="W333" s="74"/>
      <c r="X333" s="74">
        <v>6354</v>
      </c>
      <c r="Y333" s="74"/>
      <c r="Z333" s="74"/>
      <c r="AA333" s="12"/>
      <c r="AB333" s="12"/>
    </row>
    <row r="334" spans="1:28" s="15" customFormat="1" ht="120" customHeight="1">
      <c r="A334" s="46"/>
      <c r="B334" s="127"/>
      <c r="C334" s="134"/>
      <c r="D334" s="186"/>
      <c r="E334" s="160"/>
      <c r="F334" s="31" t="s">
        <v>18</v>
      </c>
      <c r="G334" s="13">
        <f t="shared" si="263"/>
        <v>246400</v>
      </c>
      <c r="H334" s="13"/>
      <c r="I334" s="13"/>
      <c r="J334" s="13"/>
      <c r="K334" s="13"/>
      <c r="L334" s="13">
        <v>246400</v>
      </c>
      <c r="M334" s="13"/>
      <c r="N334" s="13"/>
      <c r="O334" s="13"/>
      <c r="P334" s="13"/>
      <c r="Q334" s="12"/>
      <c r="R334" s="12"/>
      <c r="S334" s="74"/>
      <c r="T334" s="12"/>
      <c r="U334" s="12"/>
      <c r="V334" s="12"/>
      <c r="W334" s="12"/>
      <c r="X334" s="12"/>
      <c r="Y334" s="74"/>
      <c r="Z334" s="12"/>
      <c r="AA334" s="12"/>
      <c r="AB334" s="12"/>
    </row>
    <row r="335" spans="1:28" s="15" customFormat="1" ht="66" customHeight="1">
      <c r="A335" s="46"/>
      <c r="B335" s="128"/>
      <c r="C335" s="135"/>
      <c r="D335" s="187"/>
      <c r="E335" s="161"/>
      <c r="F335" s="31" t="s">
        <v>19</v>
      </c>
      <c r="G335" s="13">
        <f t="shared" si="263"/>
        <v>4619999.78</v>
      </c>
      <c r="H335" s="13"/>
      <c r="I335" s="13"/>
      <c r="J335" s="13"/>
      <c r="K335" s="13"/>
      <c r="L335" s="13">
        <v>4619999.78</v>
      </c>
      <c r="M335" s="13"/>
      <c r="N335" s="13"/>
      <c r="O335" s="13"/>
      <c r="P335" s="13"/>
      <c r="Q335" s="12"/>
      <c r="R335" s="12"/>
      <c r="S335" s="74"/>
      <c r="T335" s="12"/>
      <c r="U335" s="12"/>
      <c r="V335" s="12"/>
      <c r="W335" s="12"/>
      <c r="X335" s="12"/>
      <c r="Y335" s="74"/>
      <c r="Z335" s="12"/>
      <c r="AA335" s="12"/>
      <c r="AB335" s="12"/>
    </row>
    <row r="336" spans="1:28" s="15" customFormat="1" ht="41.25" hidden="1" customHeight="1">
      <c r="A336" s="46"/>
      <c r="B336" s="156" t="s">
        <v>93</v>
      </c>
      <c r="C336" s="133">
        <v>2017</v>
      </c>
      <c r="D336" s="133">
        <v>2025</v>
      </c>
      <c r="E336" s="159" t="s">
        <v>16</v>
      </c>
      <c r="F336" s="31" t="s">
        <v>17</v>
      </c>
      <c r="G336" s="13">
        <f t="shared" si="263"/>
        <v>0</v>
      </c>
      <c r="H336" s="13"/>
      <c r="I336" s="13"/>
      <c r="J336" s="13"/>
      <c r="K336" s="13"/>
      <c r="L336" s="13">
        <f>L337+L338</f>
        <v>0</v>
      </c>
      <c r="M336" s="13"/>
      <c r="N336" s="13"/>
      <c r="O336" s="13"/>
      <c r="P336" s="13"/>
      <c r="Q336" s="72">
        <v>0</v>
      </c>
      <c r="R336" s="12">
        <v>0</v>
      </c>
      <c r="S336" s="74"/>
      <c r="T336" s="12"/>
      <c r="U336" s="12"/>
      <c r="V336" s="12"/>
      <c r="W336" s="12"/>
      <c r="X336" s="74">
        <v>0</v>
      </c>
      <c r="Y336" s="74"/>
      <c r="Z336" s="12"/>
      <c r="AA336" s="12"/>
      <c r="AB336" s="12"/>
    </row>
    <row r="337" spans="1:28" s="15" customFormat="1" ht="116.25" hidden="1" customHeight="1">
      <c r="A337" s="46"/>
      <c r="B337" s="174"/>
      <c r="C337" s="134"/>
      <c r="D337" s="134"/>
      <c r="E337" s="160"/>
      <c r="F337" s="31" t="s">
        <v>18</v>
      </c>
      <c r="G337" s="13">
        <f>L337</f>
        <v>0</v>
      </c>
      <c r="H337" s="13"/>
      <c r="I337" s="13"/>
      <c r="J337" s="13"/>
      <c r="K337" s="13"/>
      <c r="L337" s="13">
        <v>0</v>
      </c>
      <c r="M337" s="13"/>
      <c r="N337" s="13"/>
      <c r="O337" s="13"/>
      <c r="P337" s="13"/>
      <c r="Q337" s="12"/>
      <c r="R337" s="12"/>
      <c r="S337" s="74"/>
      <c r="T337" s="12"/>
      <c r="U337" s="12"/>
      <c r="V337" s="12"/>
      <c r="W337" s="12"/>
      <c r="X337" s="12"/>
      <c r="Y337" s="74"/>
      <c r="Z337" s="12"/>
      <c r="AA337" s="12"/>
      <c r="AB337" s="12"/>
    </row>
    <row r="338" spans="1:28" s="15" customFormat="1" ht="108.75" hidden="1" customHeight="1">
      <c r="A338" s="46"/>
      <c r="B338" s="175"/>
      <c r="C338" s="135"/>
      <c r="D338" s="135"/>
      <c r="E338" s="161"/>
      <c r="F338" s="31" t="s">
        <v>19</v>
      </c>
      <c r="G338" s="13">
        <f>L338</f>
        <v>0</v>
      </c>
      <c r="H338" s="13"/>
      <c r="I338" s="13"/>
      <c r="J338" s="13"/>
      <c r="K338" s="13"/>
      <c r="L338" s="13">
        <v>0</v>
      </c>
      <c r="M338" s="13"/>
      <c r="N338" s="13"/>
      <c r="O338" s="13"/>
      <c r="P338" s="13"/>
      <c r="Q338" s="12"/>
      <c r="R338" s="12"/>
      <c r="S338" s="74"/>
      <c r="T338" s="12"/>
      <c r="U338" s="12"/>
      <c r="V338" s="12"/>
      <c r="W338" s="12"/>
      <c r="X338" s="12"/>
      <c r="Y338" s="74"/>
      <c r="Z338" s="12"/>
      <c r="AA338" s="12"/>
      <c r="AB338" s="12"/>
    </row>
    <row r="339" spans="1:28" s="15" customFormat="1" ht="44.25" hidden="1" customHeight="1">
      <c r="A339" s="46"/>
      <c r="B339" s="156" t="s">
        <v>92</v>
      </c>
      <c r="C339" s="133">
        <v>2017</v>
      </c>
      <c r="D339" s="133">
        <v>2025</v>
      </c>
      <c r="E339" s="159" t="s">
        <v>16</v>
      </c>
      <c r="F339" s="31" t="s">
        <v>17</v>
      </c>
      <c r="G339" s="13">
        <f t="shared" si="263"/>
        <v>0</v>
      </c>
      <c r="H339" s="13"/>
      <c r="I339" s="13"/>
      <c r="J339" s="13"/>
      <c r="K339" s="13"/>
      <c r="L339" s="13">
        <f>L340+L341</f>
        <v>0</v>
      </c>
      <c r="M339" s="13"/>
      <c r="N339" s="13"/>
      <c r="O339" s="13"/>
      <c r="P339" s="13"/>
      <c r="Q339" s="72">
        <v>0</v>
      </c>
      <c r="R339" s="12"/>
      <c r="S339" s="74"/>
      <c r="T339" s="12"/>
      <c r="U339" s="12"/>
      <c r="V339" s="12"/>
      <c r="W339" s="12"/>
      <c r="X339" s="74">
        <v>0</v>
      </c>
      <c r="Y339" s="74"/>
      <c r="Z339" s="12"/>
      <c r="AA339" s="12"/>
      <c r="AB339" s="12"/>
    </row>
    <row r="340" spans="1:28" s="15" customFormat="1" ht="129" hidden="1" customHeight="1">
      <c r="A340" s="46"/>
      <c r="B340" s="174"/>
      <c r="C340" s="134"/>
      <c r="D340" s="134"/>
      <c r="E340" s="160"/>
      <c r="F340" s="31" t="s">
        <v>18</v>
      </c>
      <c r="G340" s="13">
        <f>L340</f>
        <v>0</v>
      </c>
      <c r="H340" s="13"/>
      <c r="I340" s="13"/>
      <c r="J340" s="13"/>
      <c r="K340" s="13"/>
      <c r="L340" s="13">
        <v>0</v>
      </c>
      <c r="M340" s="13"/>
      <c r="N340" s="13"/>
      <c r="O340" s="13"/>
      <c r="P340" s="13"/>
      <c r="Q340" s="12"/>
      <c r="R340" s="12"/>
      <c r="S340" s="74"/>
      <c r="T340" s="12"/>
      <c r="U340" s="12"/>
      <c r="V340" s="12"/>
      <c r="W340" s="12"/>
      <c r="X340" s="12"/>
      <c r="Y340" s="74"/>
      <c r="Z340" s="12"/>
      <c r="AA340" s="12"/>
      <c r="AB340" s="12"/>
    </row>
    <row r="341" spans="1:28" s="15" customFormat="1" ht="110.25" hidden="1" customHeight="1">
      <c r="A341" s="46"/>
      <c r="B341" s="175"/>
      <c r="C341" s="135"/>
      <c r="D341" s="135"/>
      <c r="E341" s="161"/>
      <c r="F341" s="31" t="s">
        <v>19</v>
      </c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2"/>
      <c r="R341" s="12"/>
      <c r="S341" s="74"/>
      <c r="T341" s="12"/>
      <c r="U341" s="12"/>
      <c r="V341" s="12"/>
      <c r="W341" s="12"/>
      <c r="X341" s="12"/>
      <c r="Y341" s="74"/>
      <c r="Z341" s="12"/>
      <c r="AA341" s="12"/>
      <c r="AB341" s="12"/>
    </row>
    <row r="342" spans="1:28" s="15" customFormat="1" ht="54" customHeight="1">
      <c r="A342" s="77"/>
      <c r="B342" s="156" t="s">
        <v>164</v>
      </c>
      <c r="C342" s="133">
        <v>2017</v>
      </c>
      <c r="D342" s="133">
        <v>2025</v>
      </c>
      <c r="E342" s="159" t="s">
        <v>16</v>
      </c>
      <c r="F342" s="31" t="s">
        <v>17</v>
      </c>
      <c r="G342" s="13">
        <f t="shared" si="263"/>
        <v>1741893.06</v>
      </c>
      <c r="H342" s="13"/>
      <c r="I342" s="13"/>
      <c r="J342" s="13"/>
      <c r="K342" s="13"/>
      <c r="L342" s="13">
        <f>L343+L344</f>
        <v>1741893.06</v>
      </c>
      <c r="M342" s="13"/>
      <c r="N342" s="13"/>
      <c r="O342" s="13"/>
      <c r="P342" s="13"/>
      <c r="Q342" s="72" t="s">
        <v>168</v>
      </c>
      <c r="R342" s="74" t="s">
        <v>134</v>
      </c>
      <c r="S342" s="74">
        <v>1375</v>
      </c>
      <c r="T342" s="12"/>
      <c r="U342" s="12"/>
      <c r="V342" s="12"/>
      <c r="W342" s="12"/>
      <c r="X342" s="74">
        <v>1375</v>
      </c>
      <c r="Y342" s="74"/>
      <c r="Z342" s="12"/>
      <c r="AA342" s="12"/>
      <c r="AB342" s="12"/>
    </row>
    <row r="343" spans="1:28" s="15" customFormat="1" ht="48" customHeight="1">
      <c r="A343" s="77"/>
      <c r="B343" s="174"/>
      <c r="C343" s="134"/>
      <c r="D343" s="134"/>
      <c r="E343" s="160"/>
      <c r="F343" s="31" t="s">
        <v>18</v>
      </c>
      <c r="G343" s="13">
        <f>L343</f>
        <v>87690</v>
      </c>
      <c r="H343" s="13"/>
      <c r="I343" s="13"/>
      <c r="J343" s="13"/>
      <c r="K343" s="13"/>
      <c r="L343" s="13">
        <v>87690</v>
      </c>
      <c r="M343" s="13"/>
      <c r="N343" s="13"/>
      <c r="O343" s="13"/>
      <c r="P343" s="13"/>
      <c r="Q343" s="12"/>
      <c r="R343" s="12"/>
      <c r="S343" s="74"/>
      <c r="T343" s="12"/>
      <c r="U343" s="12"/>
      <c r="V343" s="12"/>
      <c r="W343" s="12"/>
      <c r="X343" s="12"/>
      <c r="Y343" s="74"/>
      <c r="Z343" s="12"/>
      <c r="AA343" s="12"/>
      <c r="AB343" s="12"/>
    </row>
    <row r="344" spans="1:28" s="15" customFormat="1" ht="60" customHeight="1">
      <c r="A344" s="77"/>
      <c r="B344" s="175"/>
      <c r="C344" s="135"/>
      <c r="D344" s="135"/>
      <c r="E344" s="161"/>
      <c r="F344" s="31" t="s">
        <v>19</v>
      </c>
      <c r="G344" s="13">
        <f>L344</f>
        <v>1654203.06</v>
      </c>
      <c r="H344" s="13"/>
      <c r="I344" s="13"/>
      <c r="J344" s="13"/>
      <c r="K344" s="13"/>
      <c r="L344" s="13">
        <v>1654203.06</v>
      </c>
      <c r="M344" s="13"/>
      <c r="N344" s="13"/>
      <c r="O344" s="13"/>
      <c r="P344" s="13"/>
      <c r="Q344" s="12"/>
      <c r="R344" s="12"/>
      <c r="S344" s="74"/>
      <c r="T344" s="12"/>
      <c r="U344" s="12"/>
      <c r="V344" s="12"/>
      <c r="W344" s="12"/>
      <c r="X344" s="12"/>
      <c r="Y344" s="74"/>
      <c r="Z344" s="12"/>
      <c r="AA344" s="12"/>
      <c r="AB344" s="12"/>
    </row>
    <row r="345" spans="1:28" s="15" customFormat="1" ht="54" customHeight="1">
      <c r="A345" s="77"/>
      <c r="B345" s="156" t="s">
        <v>165</v>
      </c>
      <c r="C345" s="133">
        <v>2017</v>
      </c>
      <c r="D345" s="133">
        <v>2025</v>
      </c>
      <c r="E345" s="159" t="s">
        <v>16</v>
      </c>
      <c r="F345" s="31" t="s">
        <v>17</v>
      </c>
      <c r="G345" s="13">
        <f t="shared" si="263"/>
        <v>3562681.27</v>
      </c>
      <c r="H345" s="13"/>
      <c r="I345" s="13"/>
      <c r="J345" s="13"/>
      <c r="K345" s="13"/>
      <c r="L345" s="13">
        <f>L346+L347</f>
        <v>3562681.27</v>
      </c>
      <c r="M345" s="13"/>
      <c r="N345" s="13"/>
      <c r="O345" s="13"/>
      <c r="P345" s="13"/>
      <c r="Q345" s="72" t="s">
        <v>168</v>
      </c>
      <c r="R345" s="74" t="s">
        <v>134</v>
      </c>
      <c r="S345" s="74">
        <v>3660</v>
      </c>
      <c r="T345" s="12"/>
      <c r="U345" s="12"/>
      <c r="V345" s="12"/>
      <c r="W345" s="12"/>
      <c r="X345" s="74">
        <v>3660</v>
      </c>
      <c r="Y345" s="74"/>
      <c r="Z345" s="12"/>
      <c r="AA345" s="12"/>
      <c r="AB345" s="12"/>
    </row>
    <row r="346" spans="1:28" s="15" customFormat="1" ht="54" customHeight="1">
      <c r="A346" s="77"/>
      <c r="B346" s="157"/>
      <c r="C346" s="134"/>
      <c r="D346" s="134"/>
      <c r="E346" s="160"/>
      <c r="F346" s="31" t="s">
        <v>18</v>
      </c>
      <c r="G346" s="13">
        <f>L346</f>
        <v>179377.44</v>
      </c>
      <c r="H346" s="13"/>
      <c r="I346" s="13"/>
      <c r="J346" s="13"/>
      <c r="K346" s="13"/>
      <c r="L346" s="13">
        <v>179377.44</v>
      </c>
      <c r="M346" s="13"/>
      <c r="N346" s="13"/>
      <c r="O346" s="13"/>
      <c r="P346" s="13"/>
      <c r="Q346" s="12"/>
      <c r="R346" s="12"/>
      <c r="S346" s="74"/>
      <c r="T346" s="12"/>
      <c r="U346" s="12"/>
      <c r="V346" s="12"/>
      <c r="W346" s="12"/>
      <c r="X346" s="12"/>
      <c r="Y346" s="74"/>
      <c r="Z346" s="12"/>
      <c r="AA346" s="12"/>
      <c r="AB346" s="12"/>
    </row>
    <row r="347" spans="1:28" s="15" customFormat="1" ht="110.25" customHeight="1">
      <c r="A347" s="77"/>
      <c r="B347" s="158"/>
      <c r="C347" s="135"/>
      <c r="D347" s="135"/>
      <c r="E347" s="161"/>
      <c r="F347" s="31" t="s">
        <v>19</v>
      </c>
      <c r="G347" s="13">
        <f>L347</f>
        <v>3383303.83</v>
      </c>
      <c r="H347" s="13"/>
      <c r="I347" s="13"/>
      <c r="J347" s="13"/>
      <c r="K347" s="13"/>
      <c r="L347" s="13">
        <v>3383303.83</v>
      </c>
      <c r="M347" s="13"/>
      <c r="N347" s="13"/>
      <c r="O347" s="13"/>
      <c r="P347" s="13"/>
      <c r="Q347" s="12"/>
      <c r="R347" s="12"/>
      <c r="S347" s="74"/>
      <c r="T347" s="12"/>
      <c r="U347" s="12"/>
      <c r="V347" s="12"/>
      <c r="W347" s="12"/>
      <c r="X347" s="12"/>
      <c r="Y347" s="74"/>
      <c r="Z347" s="12"/>
      <c r="AA347" s="12"/>
      <c r="AB347" s="12"/>
    </row>
    <row r="348" spans="1:28" s="15" customFormat="1" ht="69.75" hidden="1" customHeight="1">
      <c r="A348" s="77"/>
      <c r="B348" s="162" t="s">
        <v>187</v>
      </c>
      <c r="C348" s="133">
        <v>2017</v>
      </c>
      <c r="D348" s="133">
        <v>2025</v>
      </c>
      <c r="E348" s="159" t="s">
        <v>16</v>
      </c>
      <c r="F348" s="31" t="s">
        <v>17</v>
      </c>
      <c r="G348" s="13">
        <f t="shared" si="263"/>
        <v>0</v>
      </c>
      <c r="H348" s="13"/>
      <c r="I348" s="13"/>
      <c r="J348" s="13"/>
      <c r="K348" s="13"/>
      <c r="L348" s="13"/>
      <c r="M348" s="13">
        <f>M349+M350</f>
        <v>0</v>
      </c>
      <c r="N348" s="13"/>
      <c r="O348" s="13"/>
      <c r="P348" s="13"/>
      <c r="Q348" s="72" t="s">
        <v>168</v>
      </c>
      <c r="R348" s="74" t="s">
        <v>160</v>
      </c>
      <c r="S348" s="74">
        <v>0</v>
      </c>
      <c r="T348" s="12"/>
      <c r="U348" s="12"/>
      <c r="V348" s="12"/>
      <c r="W348" s="12"/>
      <c r="Y348" s="74">
        <v>0</v>
      </c>
      <c r="Z348" s="12"/>
      <c r="AA348" s="12"/>
      <c r="AB348" s="12"/>
    </row>
    <row r="349" spans="1:28" s="15" customFormat="1" ht="70.5" hidden="1" customHeight="1">
      <c r="A349" s="77"/>
      <c r="B349" s="163"/>
      <c r="C349" s="134"/>
      <c r="D349" s="134"/>
      <c r="E349" s="160"/>
      <c r="F349" s="31" t="s">
        <v>18</v>
      </c>
      <c r="G349" s="13">
        <f t="shared" si="263"/>
        <v>0</v>
      </c>
      <c r="H349" s="13"/>
      <c r="I349" s="13"/>
      <c r="J349" s="13"/>
      <c r="K349" s="13"/>
      <c r="L349" s="13"/>
      <c r="M349" s="13">
        <v>0</v>
      </c>
      <c r="N349" s="13"/>
      <c r="O349" s="13"/>
      <c r="P349" s="13"/>
      <c r="Q349" s="12"/>
      <c r="R349" s="12"/>
      <c r="S349" s="74"/>
      <c r="T349" s="12"/>
      <c r="U349" s="12"/>
      <c r="V349" s="12"/>
      <c r="W349" s="12"/>
      <c r="X349" s="12"/>
      <c r="Y349" s="74"/>
      <c r="Z349" s="12"/>
      <c r="AA349" s="12"/>
      <c r="AB349" s="12"/>
    </row>
    <row r="350" spans="1:28" s="15" customFormat="1" ht="57.75" hidden="1" customHeight="1">
      <c r="A350" s="77"/>
      <c r="B350" s="164"/>
      <c r="C350" s="135"/>
      <c r="D350" s="135"/>
      <c r="E350" s="161"/>
      <c r="F350" s="31" t="s">
        <v>19</v>
      </c>
      <c r="G350" s="13">
        <f t="shared" si="263"/>
        <v>0</v>
      </c>
      <c r="H350" s="13"/>
      <c r="I350" s="13"/>
      <c r="J350" s="13"/>
      <c r="K350" s="13"/>
      <c r="L350" s="13"/>
      <c r="M350" s="13"/>
      <c r="N350" s="13"/>
      <c r="O350" s="13"/>
      <c r="P350" s="13"/>
      <c r="Q350" s="12"/>
      <c r="R350" s="12"/>
      <c r="S350" s="74"/>
      <c r="T350" s="12"/>
      <c r="U350" s="12"/>
      <c r="V350" s="12"/>
      <c r="W350" s="12"/>
      <c r="X350" s="12"/>
      <c r="Y350" s="74"/>
      <c r="Z350" s="12"/>
      <c r="AA350" s="12"/>
      <c r="AB350" s="12"/>
    </row>
    <row r="351" spans="1:28" s="15" customFormat="1" ht="72.75" customHeight="1">
      <c r="A351" s="77"/>
      <c r="B351" s="162" t="s">
        <v>188</v>
      </c>
      <c r="C351" s="133">
        <v>2017</v>
      </c>
      <c r="D351" s="133">
        <v>2025</v>
      </c>
      <c r="E351" s="159" t="s">
        <v>16</v>
      </c>
      <c r="F351" s="31" t="s">
        <v>17</v>
      </c>
      <c r="G351" s="13">
        <f t="shared" si="263"/>
        <v>4518606.68</v>
      </c>
      <c r="H351" s="13"/>
      <c r="I351" s="13"/>
      <c r="J351" s="13"/>
      <c r="K351" s="13"/>
      <c r="L351" s="13"/>
      <c r="M351" s="13">
        <f>M352+M353</f>
        <v>4518606.68</v>
      </c>
      <c r="N351" s="13"/>
      <c r="O351" s="13"/>
      <c r="P351" s="13"/>
      <c r="Q351" s="72" t="s">
        <v>168</v>
      </c>
      <c r="R351" s="74" t="s">
        <v>134</v>
      </c>
      <c r="S351" s="74">
        <v>3100</v>
      </c>
      <c r="T351" s="12"/>
      <c r="U351" s="12"/>
      <c r="V351" s="12"/>
      <c r="W351" s="12"/>
      <c r="Y351" s="74">
        <v>3100</v>
      </c>
      <c r="Z351" s="12"/>
      <c r="AA351" s="12"/>
      <c r="AB351" s="12"/>
    </row>
    <row r="352" spans="1:28" s="15" customFormat="1" ht="65.25" customHeight="1">
      <c r="A352" s="77"/>
      <c r="B352" s="163"/>
      <c r="C352" s="134"/>
      <c r="D352" s="134"/>
      <c r="E352" s="160"/>
      <c r="F352" s="31" t="s">
        <v>18</v>
      </c>
      <c r="G352" s="13">
        <f t="shared" si="263"/>
        <v>591608.68000000005</v>
      </c>
      <c r="H352" s="13"/>
      <c r="I352" s="13"/>
      <c r="J352" s="13"/>
      <c r="K352" s="13"/>
      <c r="L352" s="13"/>
      <c r="M352" s="13">
        <v>591608.68000000005</v>
      </c>
      <c r="N352" s="13"/>
      <c r="O352" s="13"/>
      <c r="P352" s="13"/>
      <c r="Q352" s="12"/>
      <c r="R352" s="12"/>
      <c r="S352" s="74"/>
      <c r="T352" s="12"/>
      <c r="U352" s="12"/>
      <c r="V352" s="12"/>
      <c r="W352" s="12"/>
      <c r="X352" s="12"/>
      <c r="Y352" s="74"/>
      <c r="Z352" s="12"/>
      <c r="AA352" s="12"/>
      <c r="AB352" s="12"/>
    </row>
    <row r="353" spans="1:28" s="15" customFormat="1" ht="56.25" customHeight="1">
      <c r="A353" s="77"/>
      <c r="B353" s="164"/>
      <c r="C353" s="135"/>
      <c r="D353" s="135"/>
      <c r="E353" s="161"/>
      <c r="F353" s="31" t="s">
        <v>19</v>
      </c>
      <c r="G353" s="13">
        <f t="shared" si="263"/>
        <v>3926998</v>
      </c>
      <c r="H353" s="13"/>
      <c r="I353" s="13"/>
      <c r="J353" s="13"/>
      <c r="K353" s="13"/>
      <c r="L353" s="13"/>
      <c r="M353" s="13">
        <v>3926998</v>
      </c>
      <c r="N353" s="13"/>
      <c r="O353" s="13"/>
      <c r="P353" s="13"/>
      <c r="Q353" s="12"/>
      <c r="R353" s="12"/>
      <c r="S353" s="74"/>
      <c r="T353" s="12"/>
      <c r="U353" s="12"/>
      <c r="V353" s="12"/>
      <c r="W353" s="12"/>
      <c r="X353" s="12"/>
      <c r="Y353" s="74"/>
      <c r="Z353" s="12"/>
      <c r="AA353" s="12"/>
      <c r="AB353" s="12"/>
    </row>
    <row r="354" spans="1:28" s="15" customFormat="1" ht="2.25" hidden="1" customHeight="1">
      <c r="A354" s="77"/>
      <c r="B354" s="156" t="s">
        <v>167</v>
      </c>
      <c r="C354" s="133">
        <v>2017</v>
      </c>
      <c r="D354" s="133">
        <v>2025</v>
      </c>
      <c r="E354" s="159" t="s">
        <v>16</v>
      </c>
      <c r="F354" s="31" t="s">
        <v>17</v>
      </c>
      <c r="G354" s="13">
        <f t="shared" si="263"/>
        <v>0</v>
      </c>
      <c r="H354" s="13"/>
      <c r="I354" s="13"/>
      <c r="J354" s="13"/>
      <c r="K354" s="13"/>
      <c r="L354" s="13"/>
      <c r="M354" s="13">
        <f>M355+M356</f>
        <v>0</v>
      </c>
      <c r="N354" s="13"/>
      <c r="O354" s="13"/>
      <c r="P354" s="13"/>
      <c r="Q354" s="72" t="s">
        <v>168</v>
      </c>
      <c r="R354" s="74" t="s">
        <v>134</v>
      </c>
      <c r="S354" s="74">
        <v>0</v>
      </c>
      <c r="T354" s="12"/>
      <c r="U354" s="12"/>
      <c r="V354" s="12"/>
      <c r="W354" s="12"/>
      <c r="Y354" s="74">
        <v>0</v>
      </c>
      <c r="Z354" s="12"/>
      <c r="AA354" s="12"/>
      <c r="AB354" s="12"/>
    </row>
    <row r="355" spans="1:28" s="15" customFormat="1" ht="104.25" hidden="1" customHeight="1">
      <c r="A355" s="77"/>
      <c r="B355" s="157"/>
      <c r="C355" s="134"/>
      <c r="D355" s="134"/>
      <c r="E355" s="160"/>
      <c r="F355" s="31" t="s">
        <v>18</v>
      </c>
      <c r="G355" s="13">
        <f t="shared" si="263"/>
        <v>0</v>
      </c>
      <c r="H355" s="13"/>
      <c r="I355" s="13"/>
      <c r="J355" s="13"/>
      <c r="K355" s="13"/>
      <c r="L355" s="13"/>
      <c r="M355" s="13">
        <v>0</v>
      </c>
      <c r="N355" s="13"/>
      <c r="O355" s="13"/>
      <c r="P355" s="13"/>
      <c r="Q355" s="12"/>
      <c r="R355" s="12"/>
      <c r="S355" s="74"/>
      <c r="T355" s="12"/>
      <c r="U355" s="12"/>
      <c r="V355" s="12"/>
      <c r="W355" s="12"/>
      <c r="X355" s="12"/>
      <c r="Y355" s="74"/>
      <c r="Z355" s="12"/>
      <c r="AA355" s="12"/>
      <c r="AB355" s="12"/>
    </row>
    <row r="356" spans="1:28" s="15" customFormat="1" ht="79.5" hidden="1" customHeight="1">
      <c r="A356" s="77"/>
      <c r="B356" s="158"/>
      <c r="C356" s="135"/>
      <c r="D356" s="135"/>
      <c r="E356" s="161"/>
      <c r="F356" s="31" t="s">
        <v>19</v>
      </c>
      <c r="G356" s="13">
        <f t="shared" si="263"/>
        <v>0</v>
      </c>
      <c r="H356" s="13"/>
      <c r="I356" s="13"/>
      <c r="J356" s="13"/>
      <c r="K356" s="13"/>
      <c r="L356" s="13"/>
      <c r="M356" s="13"/>
      <c r="N356" s="13"/>
      <c r="O356" s="13"/>
      <c r="P356" s="13"/>
      <c r="Q356" s="12"/>
      <c r="R356" s="12"/>
      <c r="S356" s="74"/>
      <c r="T356" s="12"/>
      <c r="U356" s="12"/>
      <c r="V356" s="12"/>
      <c r="W356" s="12"/>
      <c r="X356" s="12"/>
      <c r="Y356" s="74"/>
      <c r="Z356" s="12"/>
      <c r="AA356" s="12"/>
      <c r="AB356" s="12"/>
    </row>
    <row r="357" spans="1:28" s="15" customFormat="1" ht="1.5" hidden="1" customHeight="1">
      <c r="A357" s="77"/>
      <c r="B357" s="156" t="s">
        <v>166</v>
      </c>
      <c r="C357" s="133">
        <v>2017</v>
      </c>
      <c r="D357" s="133">
        <v>2025</v>
      </c>
      <c r="E357" s="159" t="s">
        <v>16</v>
      </c>
      <c r="F357" s="31" t="s">
        <v>17</v>
      </c>
      <c r="G357" s="13">
        <f t="shared" si="263"/>
        <v>0</v>
      </c>
      <c r="H357" s="13"/>
      <c r="I357" s="13"/>
      <c r="J357" s="13"/>
      <c r="K357" s="13"/>
      <c r="L357" s="13">
        <f>L358+L359</f>
        <v>0</v>
      </c>
      <c r="M357" s="13">
        <f>M358+M359</f>
        <v>0</v>
      </c>
      <c r="N357" s="13"/>
      <c r="O357" s="13"/>
      <c r="P357" s="13"/>
      <c r="Q357" s="72" t="s">
        <v>159</v>
      </c>
      <c r="R357" s="74" t="s">
        <v>160</v>
      </c>
      <c r="S357" s="74">
        <v>0</v>
      </c>
      <c r="T357" s="12"/>
      <c r="U357" s="12"/>
      <c r="V357" s="12"/>
      <c r="W357" s="12"/>
      <c r="Y357" s="74">
        <v>0</v>
      </c>
      <c r="Z357" s="12"/>
      <c r="AA357" s="12"/>
      <c r="AB357" s="12"/>
    </row>
    <row r="358" spans="1:28" s="15" customFormat="1" ht="48" hidden="1" customHeight="1">
      <c r="A358" s="77"/>
      <c r="B358" s="157"/>
      <c r="C358" s="134"/>
      <c r="D358" s="134"/>
      <c r="E358" s="160"/>
      <c r="F358" s="31" t="s">
        <v>18</v>
      </c>
      <c r="G358" s="13">
        <f t="shared" si="263"/>
        <v>0</v>
      </c>
      <c r="H358" s="13"/>
      <c r="I358" s="13"/>
      <c r="J358" s="13"/>
      <c r="K358" s="13"/>
      <c r="L358" s="13">
        <v>0</v>
      </c>
      <c r="M358" s="13">
        <v>0</v>
      </c>
      <c r="N358" s="13"/>
      <c r="O358" s="13"/>
      <c r="P358" s="13"/>
      <c r="Q358" s="12"/>
      <c r="R358" s="12"/>
      <c r="S358" s="74"/>
      <c r="T358" s="12"/>
      <c r="U358" s="12"/>
      <c r="V358" s="12"/>
      <c r="W358" s="12"/>
      <c r="X358" s="12"/>
      <c r="Y358" s="74"/>
      <c r="Z358" s="12"/>
      <c r="AA358" s="12"/>
      <c r="AB358" s="12"/>
    </row>
    <row r="359" spans="1:28" s="15" customFormat="1" ht="62.25" hidden="1" customHeight="1">
      <c r="A359" s="77"/>
      <c r="B359" s="158"/>
      <c r="C359" s="135"/>
      <c r="D359" s="135"/>
      <c r="E359" s="161"/>
      <c r="F359" s="31" t="s">
        <v>19</v>
      </c>
      <c r="G359" s="13">
        <f t="shared" si="263"/>
        <v>0</v>
      </c>
      <c r="H359" s="13"/>
      <c r="I359" s="13"/>
      <c r="J359" s="13"/>
      <c r="K359" s="13"/>
      <c r="L359" s="13"/>
      <c r="M359" s="13"/>
      <c r="N359" s="13"/>
      <c r="O359" s="13"/>
      <c r="P359" s="13"/>
      <c r="Q359" s="12"/>
      <c r="R359" s="12"/>
      <c r="S359" s="74"/>
      <c r="T359" s="12"/>
      <c r="U359" s="12"/>
      <c r="V359" s="12"/>
      <c r="W359" s="12"/>
      <c r="X359" s="12"/>
      <c r="Y359" s="74"/>
      <c r="Z359" s="12"/>
      <c r="AA359" s="12"/>
      <c r="AB359" s="12"/>
    </row>
    <row r="360" spans="1:28" s="15" customFormat="1" ht="62.25" hidden="1" customHeight="1">
      <c r="A360" s="108"/>
      <c r="B360" s="156" t="s">
        <v>190</v>
      </c>
      <c r="C360" s="133">
        <v>2018</v>
      </c>
      <c r="D360" s="133">
        <v>2025</v>
      </c>
      <c r="E360" s="159" t="s">
        <v>16</v>
      </c>
      <c r="F360" s="31" t="s">
        <v>17</v>
      </c>
      <c r="G360" s="13">
        <f t="shared" si="263"/>
        <v>0</v>
      </c>
      <c r="H360" s="13"/>
      <c r="I360" s="13"/>
      <c r="J360" s="13"/>
      <c r="K360" s="13"/>
      <c r="L360" s="13"/>
      <c r="M360" s="13">
        <f>M361+M362</f>
        <v>0</v>
      </c>
      <c r="N360" s="13"/>
      <c r="O360" s="13"/>
      <c r="P360" s="13"/>
      <c r="Q360" s="72" t="s">
        <v>168</v>
      </c>
      <c r="R360" s="74" t="s">
        <v>134</v>
      </c>
      <c r="S360" s="74">
        <v>2915</v>
      </c>
      <c r="T360" s="12"/>
      <c r="U360" s="12"/>
      <c r="V360" s="12"/>
      <c r="W360" s="12"/>
      <c r="X360" s="12"/>
      <c r="Y360" s="74">
        <v>2915</v>
      </c>
      <c r="Z360" s="12"/>
      <c r="AA360" s="12"/>
      <c r="AB360" s="12"/>
    </row>
    <row r="361" spans="1:28" s="15" customFormat="1" ht="62.25" hidden="1" customHeight="1">
      <c r="A361" s="108"/>
      <c r="B361" s="157"/>
      <c r="C361" s="134"/>
      <c r="D361" s="134"/>
      <c r="E361" s="160"/>
      <c r="F361" s="31" t="s">
        <v>18</v>
      </c>
      <c r="G361" s="13">
        <f t="shared" si="263"/>
        <v>0</v>
      </c>
      <c r="H361" s="13"/>
      <c r="I361" s="13"/>
      <c r="J361" s="13"/>
      <c r="K361" s="13"/>
      <c r="L361" s="13"/>
      <c r="M361" s="13">
        <v>0</v>
      </c>
      <c r="N361" s="13"/>
      <c r="O361" s="13"/>
      <c r="P361" s="13"/>
      <c r="Q361" s="12"/>
      <c r="R361" s="12"/>
      <c r="S361" s="74"/>
      <c r="T361" s="12"/>
      <c r="U361" s="12"/>
      <c r="V361" s="12"/>
      <c r="W361" s="12"/>
      <c r="X361" s="12"/>
      <c r="Y361" s="74"/>
      <c r="Z361" s="12"/>
      <c r="AA361" s="12"/>
      <c r="AB361" s="12"/>
    </row>
    <row r="362" spans="1:28" s="15" customFormat="1" ht="62.25" hidden="1" customHeight="1">
      <c r="A362" s="108"/>
      <c r="B362" s="158"/>
      <c r="C362" s="135"/>
      <c r="D362" s="135"/>
      <c r="E362" s="161"/>
      <c r="F362" s="31" t="s">
        <v>19</v>
      </c>
      <c r="G362" s="13">
        <f t="shared" si="263"/>
        <v>0</v>
      </c>
      <c r="H362" s="13"/>
      <c r="I362" s="13"/>
      <c r="J362" s="13"/>
      <c r="K362" s="13"/>
      <c r="L362" s="13"/>
      <c r="M362" s="13"/>
      <c r="N362" s="13"/>
      <c r="O362" s="13"/>
      <c r="P362" s="13"/>
      <c r="Q362" s="12"/>
      <c r="R362" s="12"/>
      <c r="S362" s="74"/>
      <c r="T362" s="12"/>
      <c r="U362" s="12"/>
      <c r="V362" s="12"/>
      <c r="W362" s="12"/>
      <c r="X362" s="12"/>
      <c r="Y362" s="74"/>
      <c r="Z362" s="12"/>
      <c r="AA362" s="12"/>
      <c r="AB362" s="12"/>
    </row>
    <row r="363" spans="1:28" s="15" customFormat="1" ht="1.5" hidden="1" customHeight="1">
      <c r="A363" s="108"/>
      <c r="B363" s="156" t="s">
        <v>191</v>
      </c>
      <c r="C363" s="133">
        <v>2018</v>
      </c>
      <c r="D363" s="133">
        <v>2025</v>
      </c>
      <c r="E363" s="159" t="s">
        <v>16</v>
      </c>
      <c r="F363" s="31" t="s">
        <v>17</v>
      </c>
      <c r="G363" s="13">
        <f t="shared" si="263"/>
        <v>0</v>
      </c>
      <c r="H363" s="13"/>
      <c r="I363" s="13"/>
      <c r="J363" s="13"/>
      <c r="K363" s="13"/>
      <c r="L363" s="13"/>
      <c r="M363" s="13">
        <f>M364+M365</f>
        <v>0</v>
      </c>
      <c r="N363" s="13"/>
      <c r="O363" s="13"/>
      <c r="P363" s="13"/>
      <c r="Q363" s="72" t="s">
        <v>168</v>
      </c>
      <c r="R363" s="74" t="s">
        <v>134</v>
      </c>
      <c r="S363" s="74">
        <v>1450</v>
      </c>
      <c r="T363" s="12"/>
      <c r="U363" s="12"/>
      <c r="V363" s="12"/>
      <c r="W363" s="12"/>
      <c r="X363" s="12"/>
      <c r="Y363" s="74">
        <v>1450</v>
      </c>
      <c r="Z363" s="12"/>
      <c r="AA363" s="12"/>
      <c r="AB363" s="12"/>
    </row>
    <row r="364" spans="1:28" s="15" customFormat="1" ht="62.25" hidden="1" customHeight="1">
      <c r="A364" s="108"/>
      <c r="B364" s="157"/>
      <c r="C364" s="134"/>
      <c r="D364" s="134"/>
      <c r="E364" s="160"/>
      <c r="F364" s="31" t="s">
        <v>18</v>
      </c>
      <c r="G364" s="13">
        <f t="shared" si="263"/>
        <v>0</v>
      </c>
      <c r="H364" s="13"/>
      <c r="I364" s="13"/>
      <c r="J364" s="13"/>
      <c r="K364" s="13"/>
      <c r="L364" s="13"/>
      <c r="M364" s="13">
        <v>0</v>
      </c>
      <c r="N364" s="13"/>
      <c r="O364" s="13"/>
      <c r="P364" s="13"/>
      <c r="Q364" s="12"/>
      <c r="R364" s="12"/>
      <c r="S364" s="74"/>
      <c r="T364" s="12"/>
      <c r="U364" s="12"/>
      <c r="V364" s="12"/>
      <c r="W364" s="12"/>
      <c r="X364" s="12"/>
      <c r="Y364" s="74"/>
      <c r="Z364" s="12"/>
      <c r="AA364" s="12"/>
      <c r="AB364" s="12"/>
    </row>
    <row r="365" spans="1:28" s="15" customFormat="1" ht="62.25" hidden="1" customHeight="1">
      <c r="A365" s="108"/>
      <c r="B365" s="158"/>
      <c r="C365" s="135"/>
      <c r="D365" s="135"/>
      <c r="E365" s="161"/>
      <c r="F365" s="31" t="s">
        <v>19</v>
      </c>
      <c r="G365" s="13">
        <f t="shared" si="263"/>
        <v>0</v>
      </c>
      <c r="H365" s="13"/>
      <c r="I365" s="13"/>
      <c r="J365" s="13"/>
      <c r="K365" s="13"/>
      <c r="L365" s="13"/>
      <c r="M365" s="13"/>
      <c r="N365" s="13"/>
      <c r="O365" s="13"/>
      <c r="P365" s="13"/>
      <c r="Q365" s="12"/>
      <c r="R365" s="12"/>
      <c r="S365" s="74"/>
      <c r="T365" s="12"/>
      <c r="U365" s="12"/>
      <c r="V365" s="12"/>
      <c r="W365" s="12"/>
      <c r="X365" s="12"/>
      <c r="Y365" s="74"/>
      <c r="Z365" s="12"/>
      <c r="AA365" s="12"/>
      <c r="AB365" s="12"/>
    </row>
    <row r="366" spans="1:28" s="15" customFormat="1" ht="78" customHeight="1">
      <c r="A366" s="109"/>
      <c r="B366" s="156" t="s">
        <v>194</v>
      </c>
      <c r="C366" s="133">
        <v>2018</v>
      </c>
      <c r="D366" s="133">
        <v>2025</v>
      </c>
      <c r="E366" s="159" t="s">
        <v>16</v>
      </c>
      <c r="F366" s="31" t="s">
        <v>17</v>
      </c>
      <c r="G366" s="13">
        <f t="shared" si="263"/>
        <v>1500000</v>
      </c>
      <c r="H366" s="13"/>
      <c r="I366" s="13"/>
      <c r="J366" s="13"/>
      <c r="K366" s="13"/>
      <c r="L366" s="13"/>
      <c r="M366" s="13">
        <f>M367+M368</f>
        <v>1500000</v>
      </c>
      <c r="N366" s="13"/>
      <c r="O366" s="13"/>
      <c r="P366" s="13"/>
      <c r="Q366" s="70" t="s">
        <v>193</v>
      </c>
      <c r="R366" s="12" t="s">
        <v>127</v>
      </c>
      <c r="S366" s="74"/>
      <c r="T366" s="12"/>
      <c r="U366" s="12"/>
      <c r="V366" s="12"/>
      <c r="W366" s="12"/>
      <c r="X366" s="12"/>
      <c r="Y366" s="74">
        <v>100</v>
      </c>
      <c r="Z366" s="12"/>
      <c r="AA366" s="12"/>
      <c r="AB366" s="12"/>
    </row>
    <row r="367" spans="1:28" s="15" customFormat="1" ht="62.25" customHeight="1">
      <c r="A367" s="109"/>
      <c r="B367" s="157"/>
      <c r="C367" s="134"/>
      <c r="D367" s="134"/>
      <c r="E367" s="160"/>
      <c r="F367" s="31" t="s">
        <v>18</v>
      </c>
      <c r="G367" s="13">
        <f t="shared" si="263"/>
        <v>75193</v>
      </c>
      <c r="H367" s="13"/>
      <c r="I367" s="13"/>
      <c r="J367" s="13"/>
      <c r="K367" s="13"/>
      <c r="L367" s="13"/>
      <c r="M367" s="13">
        <v>75193</v>
      </c>
      <c r="N367" s="13"/>
      <c r="O367" s="13"/>
      <c r="P367" s="13"/>
      <c r="Q367" s="12"/>
      <c r="R367" s="12"/>
      <c r="S367" s="74"/>
      <c r="T367" s="12"/>
      <c r="U367" s="12"/>
      <c r="V367" s="12"/>
      <c r="W367" s="12"/>
      <c r="X367" s="12"/>
      <c r="Y367" s="74"/>
      <c r="Z367" s="12"/>
      <c r="AA367" s="12"/>
      <c r="AB367" s="12"/>
    </row>
    <row r="368" spans="1:28" s="15" customFormat="1" ht="99.75" customHeight="1">
      <c r="A368" s="109"/>
      <c r="B368" s="158"/>
      <c r="C368" s="135"/>
      <c r="D368" s="135"/>
      <c r="E368" s="161"/>
      <c r="F368" s="31" t="s">
        <v>19</v>
      </c>
      <c r="G368" s="13">
        <f t="shared" si="263"/>
        <v>1424807</v>
      </c>
      <c r="H368" s="13"/>
      <c r="I368" s="13"/>
      <c r="J368" s="13"/>
      <c r="K368" s="13"/>
      <c r="L368" s="13"/>
      <c r="M368" s="13">
        <v>1424807</v>
      </c>
      <c r="N368" s="13"/>
      <c r="O368" s="13"/>
      <c r="P368" s="13"/>
      <c r="Q368" s="12"/>
      <c r="R368" s="12"/>
      <c r="S368" s="74"/>
      <c r="T368" s="12"/>
      <c r="U368" s="12"/>
      <c r="V368" s="12"/>
      <c r="W368" s="12"/>
      <c r="X368" s="12"/>
      <c r="Y368" s="74"/>
      <c r="Z368" s="12"/>
      <c r="AA368" s="12"/>
      <c r="AB368" s="12"/>
    </row>
    <row r="369" spans="1:28" s="15" customFormat="1" ht="99.75" customHeight="1">
      <c r="A369" s="110"/>
      <c r="B369" s="156" t="s">
        <v>195</v>
      </c>
      <c r="C369" s="133">
        <v>2018</v>
      </c>
      <c r="D369" s="133">
        <v>2025</v>
      </c>
      <c r="E369" s="159" t="s">
        <v>16</v>
      </c>
      <c r="F369" s="31" t="s">
        <v>17</v>
      </c>
      <c r="G369" s="13">
        <f t="shared" si="263"/>
        <v>18245464.419999998</v>
      </c>
      <c r="H369" s="13"/>
      <c r="I369" s="13"/>
      <c r="J369" s="13"/>
      <c r="K369" s="13"/>
      <c r="L369" s="13"/>
      <c r="M369" s="13">
        <f>M370+M371</f>
        <v>18245464.419999998</v>
      </c>
      <c r="N369" s="13"/>
      <c r="O369" s="13"/>
      <c r="P369" s="13"/>
      <c r="Q369" s="72" t="s">
        <v>225</v>
      </c>
      <c r="R369" s="12" t="s">
        <v>160</v>
      </c>
      <c r="S369" s="74"/>
      <c r="T369" s="12"/>
      <c r="U369" s="12"/>
      <c r="V369" s="12"/>
      <c r="W369" s="12"/>
      <c r="X369" s="12"/>
      <c r="Y369" s="74">
        <v>1</v>
      </c>
      <c r="Z369" s="12"/>
      <c r="AA369" s="12"/>
      <c r="AB369" s="12"/>
    </row>
    <row r="370" spans="1:28" s="15" customFormat="1" ht="99.75" customHeight="1">
      <c r="A370" s="110"/>
      <c r="B370" s="157"/>
      <c r="C370" s="134"/>
      <c r="D370" s="134"/>
      <c r="E370" s="160"/>
      <c r="F370" s="31" t="s">
        <v>18</v>
      </c>
      <c r="G370" s="13">
        <f t="shared" si="263"/>
        <v>912273.77</v>
      </c>
      <c r="H370" s="13"/>
      <c r="I370" s="13"/>
      <c r="J370" s="13"/>
      <c r="K370" s="13"/>
      <c r="L370" s="13"/>
      <c r="M370" s="13">
        <v>912273.77</v>
      </c>
      <c r="N370" s="13"/>
      <c r="O370" s="13"/>
      <c r="P370" s="13"/>
      <c r="Q370" s="12"/>
      <c r="R370" s="12"/>
      <c r="S370" s="74"/>
      <c r="T370" s="12"/>
      <c r="U370" s="12"/>
      <c r="V370" s="12"/>
      <c r="W370" s="12"/>
      <c r="X370" s="12"/>
      <c r="Y370" s="74"/>
      <c r="Z370" s="12"/>
      <c r="AA370" s="12"/>
      <c r="AB370" s="12"/>
    </row>
    <row r="371" spans="1:28" s="15" customFormat="1" ht="99.75" customHeight="1">
      <c r="A371" s="110"/>
      <c r="B371" s="158"/>
      <c r="C371" s="135"/>
      <c r="D371" s="135"/>
      <c r="E371" s="161"/>
      <c r="F371" s="31" t="s">
        <v>19</v>
      </c>
      <c r="G371" s="13">
        <f t="shared" si="263"/>
        <v>17333190.649999999</v>
      </c>
      <c r="H371" s="13"/>
      <c r="I371" s="13"/>
      <c r="J371" s="13"/>
      <c r="K371" s="13"/>
      <c r="L371" s="13"/>
      <c r="M371" s="13">
        <v>17333190.649999999</v>
      </c>
      <c r="N371" s="13"/>
      <c r="O371" s="13"/>
      <c r="P371" s="13"/>
      <c r="Q371" s="12"/>
      <c r="R371" s="12"/>
      <c r="S371" s="74"/>
      <c r="T371" s="12"/>
      <c r="U371" s="12"/>
      <c r="V371" s="12"/>
      <c r="W371" s="12"/>
      <c r="X371" s="12"/>
      <c r="Y371" s="74"/>
      <c r="Z371" s="12"/>
      <c r="AA371" s="12"/>
      <c r="AB371" s="12"/>
    </row>
    <row r="372" spans="1:28" s="15" customFormat="1" ht="99.75" customHeight="1">
      <c r="A372" s="119"/>
      <c r="B372" s="156" t="s">
        <v>194</v>
      </c>
      <c r="C372" s="133">
        <v>2018</v>
      </c>
      <c r="D372" s="133">
        <v>2025</v>
      </c>
      <c r="E372" s="159" t="s">
        <v>16</v>
      </c>
      <c r="F372" s="31"/>
      <c r="G372" s="13">
        <f t="shared" si="263"/>
        <v>480996</v>
      </c>
      <c r="H372" s="13"/>
      <c r="I372" s="13"/>
      <c r="J372" s="13"/>
      <c r="K372" s="13"/>
      <c r="L372" s="13"/>
      <c r="M372" s="13"/>
      <c r="N372" s="13">
        <f>N373+N374</f>
        <v>480996</v>
      </c>
      <c r="O372" s="13"/>
      <c r="P372" s="13"/>
      <c r="Q372" s="12"/>
      <c r="R372" s="12"/>
      <c r="S372" s="74"/>
      <c r="T372" s="12"/>
      <c r="U372" s="12"/>
      <c r="V372" s="12"/>
      <c r="W372" s="12"/>
      <c r="X372" s="12"/>
      <c r="Y372" s="74"/>
      <c r="Z372" s="12"/>
      <c r="AA372" s="12"/>
      <c r="AB372" s="12"/>
    </row>
    <row r="373" spans="1:28" s="15" customFormat="1" ht="99.75" customHeight="1">
      <c r="A373" s="119"/>
      <c r="B373" s="157"/>
      <c r="C373" s="134"/>
      <c r="D373" s="134"/>
      <c r="E373" s="160"/>
      <c r="F373" s="31"/>
      <c r="G373" s="13">
        <f t="shared" si="263"/>
        <v>480996</v>
      </c>
      <c r="H373" s="13"/>
      <c r="I373" s="13"/>
      <c r="J373" s="13"/>
      <c r="K373" s="13"/>
      <c r="L373" s="13"/>
      <c r="M373" s="13"/>
      <c r="N373" s="13">
        <v>480996</v>
      </c>
      <c r="O373" s="13"/>
      <c r="P373" s="13"/>
      <c r="Q373" s="12"/>
      <c r="R373" s="12"/>
      <c r="S373" s="74"/>
      <c r="T373" s="12"/>
      <c r="U373" s="12"/>
      <c r="V373" s="12"/>
      <c r="W373" s="12"/>
      <c r="X373" s="12"/>
      <c r="Y373" s="74"/>
      <c r="Z373" s="12"/>
      <c r="AA373" s="12"/>
      <c r="AB373" s="12"/>
    </row>
    <row r="374" spans="1:28" s="15" customFormat="1" ht="99.75" customHeight="1">
      <c r="A374" s="119"/>
      <c r="B374" s="158"/>
      <c r="C374" s="135"/>
      <c r="D374" s="135"/>
      <c r="E374" s="161"/>
      <c r="F374" s="31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2"/>
      <c r="R374" s="12"/>
      <c r="S374" s="74"/>
      <c r="T374" s="12"/>
      <c r="U374" s="12"/>
      <c r="V374" s="12"/>
      <c r="W374" s="12"/>
      <c r="X374" s="12"/>
      <c r="Y374" s="74"/>
      <c r="Z374" s="12"/>
      <c r="AA374" s="12"/>
      <c r="AB374" s="12"/>
    </row>
    <row r="375" spans="1:28" s="15" customFormat="1" ht="99.75" customHeight="1">
      <c r="A375" s="119"/>
      <c r="B375" s="156" t="s">
        <v>223</v>
      </c>
      <c r="C375" s="133">
        <v>2018</v>
      </c>
      <c r="D375" s="133">
        <v>2025</v>
      </c>
      <c r="E375" s="159" t="s">
        <v>16</v>
      </c>
      <c r="F375" s="31" t="s">
        <v>17</v>
      </c>
      <c r="G375" s="13">
        <f t="shared" si="263"/>
        <v>2191712.4</v>
      </c>
      <c r="H375" s="13"/>
      <c r="I375" s="13"/>
      <c r="J375" s="13"/>
      <c r="K375" s="13"/>
      <c r="L375" s="13"/>
      <c r="M375" s="13"/>
      <c r="N375" s="13">
        <f>N376+N377</f>
        <v>2191712.4</v>
      </c>
      <c r="O375" s="13"/>
      <c r="P375" s="13"/>
      <c r="Q375" s="72" t="s">
        <v>168</v>
      </c>
      <c r="R375" s="12" t="s">
        <v>134</v>
      </c>
      <c r="S375" s="74"/>
      <c r="T375" s="12"/>
      <c r="U375" s="12"/>
      <c r="V375" s="12"/>
      <c r="W375" s="12"/>
      <c r="X375" s="12"/>
      <c r="Y375" s="74"/>
      <c r="Z375" s="12"/>
      <c r="AA375" s="12"/>
      <c r="AB375" s="12"/>
    </row>
    <row r="376" spans="1:28" s="15" customFormat="1" ht="99.75" customHeight="1">
      <c r="A376" s="119"/>
      <c r="B376" s="157"/>
      <c r="C376" s="134"/>
      <c r="D376" s="134"/>
      <c r="E376" s="160"/>
      <c r="F376" s="31" t="s">
        <v>18</v>
      </c>
      <c r="G376" s="13">
        <f t="shared" si="263"/>
        <v>2191712.4</v>
      </c>
      <c r="H376" s="13"/>
      <c r="I376" s="13"/>
      <c r="J376" s="13"/>
      <c r="K376" s="13"/>
      <c r="L376" s="13"/>
      <c r="M376" s="13"/>
      <c r="N376" s="13">
        <v>2191712.4</v>
      </c>
      <c r="O376" s="13"/>
      <c r="P376" s="13"/>
      <c r="Q376" s="12"/>
      <c r="R376" s="12"/>
      <c r="S376" s="74"/>
      <c r="T376" s="12"/>
      <c r="U376" s="12"/>
      <c r="V376" s="12"/>
      <c r="W376" s="12"/>
      <c r="X376" s="12"/>
      <c r="Y376" s="74"/>
      <c r="Z376" s="12"/>
      <c r="AA376" s="12"/>
      <c r="AB376" s="12"/>
    </row>
    <row r="377" spans="1:28" s="15" customFormat="1" ht="99.75" customHeight="1">
      <c r="A377" s="119"/>
      <c r="B377" s="158"/>
      <c r="C377" s="135"/>
      <c r="D377" s="135"/>
      <c r="E377" s="161"/>
      <c r="F377" s="31" t="s">
        <v>19</v>
      </c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2"/>
      <c r="R377" s="12"/>
      <c r="S377" s="74"/>
      <c r="T377" s="12"/>
      <c r="U377" s="12"/>
      <c r="V377" s="12"/>
      <c r="W377" s="12"/>
      <c r="X377" s="12"/>
      <c r="Y377" s="74"/>
      <c r="Z377" s="12"/>
      <c r="AA377" s="12"/>
      <c r="AB377" s="12"/>
    </row>
    <row r="378" spans="1:28" s="15" customFormat="1" ht="99.75" customHeight="1">
      <c r="A378" s="119"/>
      <c r="B378" s="156" t="s">
        <v>224</v>
      </c>
      <c r="C378" s="133">
        <v>2018</v>
      </c>
      <c r="D378" s="133">
        <v>2025</v>
      </c>
      <c r="E378" s="159" t="s">
        <v>16</v>
      </c>
      <c r="F378" s="31" t="s">
        <v>17</v>
      </c>
      <c r="G378" s="13">
        <f t="shared" si="263"/>
        <v>1429794.64</v>
      </c>
      <c r="H378" s="13"/>
      <c r="I378" s="13"/>
      <c r="J378" s="13"/>
      <c r="K378" s="13"/>
      <c r="L378" s="13"/>
      <c r="M378" s="13"/>
      <c r="N378" s="13">
        <f>N379+N380</f>
        <v>1429794.64</v>
      </c>
      <c r="O378" s="13"/>
      <c r="P378" s="13"/>
      <c r="Q378" s="72" t="s">
        <v>225</v>
      </c>
      <c r="R378" s="12" t="s">
        <v>160</v>
      </c>
      <c r="S378" s="74"/>
      <c r="T378" s="12"/>
      <c r="U378" s="12"/>
      <c r="V378" s="12"/>
      <c r="W378" s="12"/>
      <c r="X378" s="12"/>
      <c r="Y378" s="74"/>
      <c r="Z378" s="74">
        <v>0.95899999999999996</v>
      </c>
      <c r="AA378" s="12"/>
      <c r="AB378" s="12"/>
    </row>
    <row r="379" spans="1:28" s="15" customFormat="1" ht="99.75" customHeight="1">
      <c r="A379" s="119"/>
      <c r="B379" s="157"/>
      <c r="C379" s="134"/>
      <c r="D379" s="134"/>
      <c r="E379" s="160"/>
      <c r="F379" s="31" t="s">
        <v>18</v>
      </c>
      <c r="G379" s="13">
        <f t="shared" si="263"/>
        <v>1429794.64</v>
      </c>
      <c r="H379" s="13"/>
      <c r="I379" s="13"/>
      <c r="J379" s="13"/>
      <c r="K379" s="13"/>
      <c r="L379" s="13"/>
      <c r="M379" s="13"/>
      <c r="N379" s="13">
        <v>1429794.64</v>
      </c>
      <c r="O379" s="13"/>
      <c r="P379" s="13"/>
      <c r="Q379" s="12"/>
      <c r="R379" s="12"/>
      <c r="S379" s="74"/>
      <c r="T379" s="12"/>
      <c r="U379" s="12"/>
      <c r="V379" s="12"/>
      <c r="W379" s="12"/>
      <c r="X379" s="12"/>
      <c r="Y379" s="74"/>
      <c r="Z379" s="12"/>
      <c r="AA379" s="12"/>
      <c r="AB379" s="12"/>
    </row>
    <row r="380" spans="1:28" s="15" customFormat="1" ht="99.75" customHeight="1">
      <c r="A380" s="119"/>
      <c r="B380" s="158"/>
      <c r="C380" s="135"/>
      <c r="D380" s="135"/>
      <c r="E380" s="161"/>
      <c r="F380" s="31" t="s">
        <v>19</v>
      </c>
      <c r="G380" s="13">
        <f t="shared" si="263"/>
        <v>0</v>
      </c>
      <c r="H380" s="13"/>
      <c r="I380" s="13"/>
      <c r="J380" s="13"/>
      <c r="K380" s="13"/>
      <c r="L380" s="13"/>
      <c r="M380" s="13"/>
      <c r="N380" s="13"/>
      <c r="O380" s="13"/>
      <c r="P380" s="13"/>
      <c r="Q380" s="12"/>
      <c r="R380" s="12"/>
      <c r="S380" s="74"/>
      <c r="T380" s="12"/>
      <c r="U380" s="12"/>
      <c r="V380" s="12"/>
      <c r="W380" s="12"/>
      <c r="X380" s="12"/>
      <c r="Y380" s="74"/>
      <c r="Z380" s="12"/>
      <c r="AA380" s="12"/>
      <c r="AB380" s="12"/>
    </row>
    <row r="381" spans="1:28" s="15" customFormat="1" ht="52.5" customHeight="1">
      <c r="A381" s="37"/>
      <c r="B381" s="188" t="s">
        <v>171</v>
      </c>
      <c r="C381" s="133">
        <v>2017</v>
      </c>
      <c r="D381" s="133">
        <v>2025</v>
      </c>
      <c r="E381" s="159" t="s">
        <v>16</v>
      </c>
      <c r="F381" s="30" t="s">
        <v>17</v>
      </c>
      <c r="G381" s="13">
        <f>K381+L381+M381+N381+O381+P381</f>
        <v>62129586.039999992</v>
      </c>
      <c r="H381" s="13"/>
      <c r="I381" s="13"/>
      <c r="J381" s="13"/>
      <c r="K381" s="13">
        <f>K382+K383</f>
        <v>11743525.529999999</v>
      </c>
      <c r="L381" s="13">
        <f>L382+L383</f>
        <v>13150440.51</v>
      </c>
      <c r="M381" s="13">
        <f t="shared" ref="M381" si="264">M382+M383</f>
        <v>27440316.68</v>
      </c>
      <c r="N381" s="13">
        <f t="shared" ref="N381:P381" si="265">N382+N383</f>
        <v>4488107.9399999995</v>
      </c>
      <c r="O381" s="13">
        <f t="shared" si="265"/>
        <v>2653597.69</v>
      </c>
      <c r="P381" s="13">
        <f t="shared" si="265"/>
        <v>2653597.69</v>
      </c>
      <c r="Q381" s="12"/>
      <c r="R381" s="12"/>
      <c r="S381" s="74"/>
      <c r="T381" s="12"/>
      <c r="U381" s="12"/>
      <c r="V381" s="12"/>
      <c r="W381" s="12"/>
      <c r="X381" s="12"/>
      <c r="Y381" s="74"/>
      <c r="Z381" s="12"/>
      <c r="AA381" s="12"/>
      <c r="AB381" s="12"/>
    </row>
    <row r="382" spans="1:28" s="15" customFormat="1" ht="111.75" customHeight="1">
      <c r="A382" s="37"/>
      <c r="B382" s="189"/>
      <c r="C382" s="134"/>
      <c r="D382" s="134"/>
      <c r="E382" s="160"/>
      <c r="F382" s="30" t="s">
        <v>18</v>
      </c>
      <c r="G382" s="13">
        <f>K382+L382+M382+N382+O382+P382</f>
        <v>19218273.059999999</v>
      </c>
      <c r="H382" s="13"/>
      <c r="I382" s="13"/>
      <c r="J382" s="13"/>
      <c r="K382" s="13">
        <f>K304+K307+K310+K313+K322+K325+K328+K331</f>
        <v>1822343.1199999999</v>
      </c>
      <c r="L382" s="13">
        <f>L304+L307+L310+L313+L322+L334+L337+L340+L343+L346+L349+L352+L355+L358+L316</f>
        <v>3198111.36</v>
      </c>
      <c r="M382" s="13">
        <f>M304+M307+M310+M313+M322+M334+M337+M340+M343+M346+M349+M352+M355+M358+M361+M364+M367+M370</f>
        <v>4402515.26</v>
      </c>
      <c r="N382" s="13">
        <f>N304+N307+N310+N313+N322+N379+N376+N373</f>
        <v>4488107.9399999995</v>
      </c>
      <c r="O382" s="13">
        <f>O304+O307+O310+O313+O322</f>
        <v>2653597.69</v>
      </c>
      <c r="P382" s="13">
        <f>P304+P307+P310+P313+P322</f>
        <v>2653597.69</v>
      </c>
      <c r="Q382" s="12"/>
      <c r="R382" s="12"/>
      <c r="S382" s="74"/>
      <c r="T382" s="12"/>
      <c r="U382" s="12"/>
      <c r="V382" s="12"/>
      <c r="W382" s="12"/>
      <c r="X382" s="12"/>
      <c r="Y382" s="74"/>
      <c r="Z382" s="12"/>
      <c r="AA382" s="12"/>
      <c r="AB382" s="12"/>
    </row>
    <row r="383" spans="1:28" s="15" customFormat="1" ht="63.75" customHeight="1">
      <c r="A383" s="58"/>
      <c r="B383" s="190"/>
      <c r="C383" s="135"/>
      <c r="D383" s="135"/>
      <c r="E383" s="161"/>
      <c r="F383" s="30" t="s">
        <v>19</v>
      </c>
      <c r="G383" s="13">
        <f t="shared" si="263"/>
        <v>42911312.980000004</v>
      </c>
      <c r="H383" s="13"/>
      <c r="I383" s="13"/>
      <c r="J383" s="13"/>
      <c r="K383" s="13">
        <f>K317+K320+K323+K329+K332+K326</f>
        <v>9921182.4100000001</v>
      </c>
      <c r="L383" s="13">
        <f>L335+L344+L347+L338+L317</f>
        <v>9952329.1500000004</v>
      </c>
      <c r="M383" s="13">
        <f>M335+M344+M347+M338+M317+M371+M368+M353+M305</f>
        <v>23037801.419999998</v>
      </c>
      <c r="N383" s="13"/>
      <c r="O383" s="13"/>
      <c r="P383" s="13"/>
      <c r="Q383" s="12"/>
      <c r="R383" s="12"/>
      <c r="S383" s="74"/>
      <c r="T383" s="12"/>
      <c r="U383" s="12"/>
      <c r="V383" s="12"/>
      <c r="W383" s="12"/>
      <c r="X383" s="12"/>
      <c r="Y383" s="74"/>
      <c r="Z383" s="12"/>
      <c r="AA383" s="12"/>
      <c r="AB383" s="12"/>
    </row>
    <row r="384" spans="1:28" s="15" customFormat="1" ht="131.25" customHeight="1">
      <c r="A384" s="150" t="s">
        <v>186</v>
      </c>
      <c r="B384" s="176"/>
      <c r="C384" s="59" t="s">
        <v>71</v>
      </c>
      <c r="D384" s="59" t="s">
        <v>71</v>
      </c>
      <c r="E384" s="59" t="s">
        <v>71</v>
      </c>
      <c r="F384" s="61" t="s">
        <v>71</v>
      </c>
      <c r="G384" s="13" t="s">
        <v>71</v>
      </c>
      <c r="H384" s="61" t="s">
        <v>71</v>
      </c>
      <c r="I384" s="61" t="s">
        <v>71</v>
      </c>
      <c r="J384" s="61" t="s">
        <v>71</v>
      </c>
      <c r="K384" s="61" t="s">
        <v>71</v>
      </c>
      <c r="L384" s="61" t="s">
        <v>71</v>
      </c>
      <c r="M384" s="61" t="s">
        <v>71</v>
      </c>
      <c r="N384" s="61" t="s">
        <v>71</v>
      </c>
      <c r="O384" s="61" t="s">
        <v>71</v>
      </c>
      <c r="P384" s="61" t="s">
        <v>71</v>
      </c>
      <c r="Q384" s="61" t="s">
        <v>71</v>
      </c>
      <c r="R384" s="61" t="s">
        <v>71</v>
      </c>
      <c r="S384" s="61" t="s">
        <v>71</v>
      </c>
      <c r="T384" s="61" t="s">
        <v>71</v>
      </c>
      <c r="U384" s="61" t="s">
        <v>71</v>
      </c>
      <c r="V384" s="61" t="s">
        <v>71</v>
      </c>
      <c r="W384" s="61" t="s">
        <v>71</v>
      </c>
      <c r="X384" s="61" t="s">
        <v>71</v>
      </c>
      <c r="Y384" s="61" t="s">
        <v>71</v>
      </c>
      <c r="Z384" s="61" t="s">
        <v>71</v>
      </c>
      <c r="AA384" s="61" t="s">
        <v>71</v>
      </c>
      <c r="AB384" s="61" t="s">
        <v>71</v>
      </c>
    </row>
    <row r="385" spans="1:28" s="15" customFormat="1" ht="100.5" customHeight="1">
      <c r="A385" s="235" t="s">
        <v>173</v>
      </c>
      <c r="B385" s="236"/>
      <c r="C385" s="59">
        <v>2018</v>
      </c>
      <c r="D385" s="59">
        <v>2025</v>
      </c>
      <c r="E385" s="100"/>
      <c r="F385" s="30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2"/>
      <c r="R385" s="12"/>
      <c r="S385" s="74"/>
      <c r="T385" s="12"/>
      <c r="U385" s="12"/>
      <c r="V385" s="12"/>
      <c r="W385" s="12"/>
      <c r="X385" s="12"/>
      <c r="Y385" s="74"/>
      <c r="Z385" s="12"/>
      <c r="AA385" s="12"/>
      <c r="AB385" s="12"/>
    </row>
    <row r="386" spans="1:28" s="15" customFormat="1" ht="57.75" customHeight="1">
      <c r="A386" s="95"/>
      <c r="B386" s="156" t="s">
        <v>180</v>
      </c>
      <c r="C386" s="133">
        <v>2018</v>
      </c>
      <c r="D386" s="133">
        <v>2025</v>
      </c>
      <c r="E386" s="159" t="s">
        <v>16</v>
      </c>
      <c r="F386" s="30" t="s">
        <v>17</v>
      </c>
      <c r="G386" s="13">
        <f>G389</f>
        <v>0</v>
      </c>
      <c r="H386" s="13"/>
      <c r="I386" s="13"/>
      <c r="J386" s="13"/>
      <c r="K386" s="13"/>
      <c r="L386" s="13">
        <f t="shared" ref="L386:P386" si="266">L389</f>
        <v>0</v>
      </c>
      <c r="M386" s="13">
        <f t="shared" si="266"/>
        <v>0</v>
      </c>
      <c r="N386" s="13">
        <f t="shared" si="266"/>
        <v>0</v>
      </c>
      <c r="O386" s="13">
        <f t="shared" si="266"/>
        <v>0</v>
      </c>
      <c r="P386" s="13">
        <f t="shared" si="266"/>
        <v>0</v>
      </c>
      <c r="Q386" s="12"/>
      <c r="R386" s="12"/>
      <c r="S386" s="74"/>
      <c r="T386" s="12"/>
      <c r="U386" s="12"/>
      <c r="V386" s="12"/>
      <c r="W386" s="12"/>
      <c r="X386" s="12"/>
      <c r="Y386" s="74"/>
      <c r="Z386" s="12"/>
      <c r="AA386" s="12"/>
      <c r="AB386" s="12"/>
    </row>
    <row r="387" spans="1:28" s="15" customFormat="1" ht="59.25" customHeight="1">
      <c r="A387" s="95"/>
      <c r="B387" s="231"/>
      <c r="C387" s="134"/>
      <c r="D387" s="134"/>
      <c r="E387" s="160"/>
      <c r="F387" s="30" t="s">
        <v>172</v>
      </c>
      <c r="G387" s="13">
        <f>G390</f>
        <v>0</v>
      </c>
      <c r="H387" s="13"/>
      <c r="I387" s="13"/>
      <c r="J387" s="13"/>
      <c r="K387" s="13"/>
      <c r="L387" s="13">
        <f t="shared" ref="L387:P387" si="267">L390</f>
        <v>0</v>
      </c>
      <c r="M387" s="13">
        <f t="shared" si="267"/>
        <v>0</v>
      </c>
      <c r="N387" s="13">
        <f t="shared" si="267"/>
        <v>0</v>
      </c>
      <c r="O387" s="13">
        <f t="shared" si="267"/>
        <v>0</v>
      </c>
      <c r="P387" s="13">
        <f t="shared" si="267"/>
        <v>0</v>
      </c>
      <c r="Q387" s="12"/>
      <c r="R387" s="12"/>
      <c r="S387" s="74"/>
      <c r="T387" s="12"/>
      <c r="U387" s="12"/>
      <c r="V387" s="12"/>
      <c r="W387" s="12"/>
      <c r="X387" s="12"/>
      <c r="Y387" s="74"/>
      <c r="Z387" s="12"/>
      <c r="AA387" s="12"/>
      <c r="AB387" s="12"/>
    </row>
    <row r="388" spans="1:28" s="15" customFormat="1" ht="61.5" customHeight="1">
      <c r="A388" s="95"/>
      <c r="B388" s="232"/>
      <c r="C388" s="135"/>
      <c r="D388" s="135"/>
      <c r="E388" s="161"/>
      <c r="F388" s="30" t="s">
        <v>19</v>
      </c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2"/>
      <c r="R388" s="12"/>
      <c r="S388" s="74"/>
      <c r="T388" s="12"/>
      <c r="U388" s="12"/>
      <c r="V388" s="12"/>
      <c r="W388" s="12"/>
      <c r="X388" s="12"/>
      <c r="Y388" s="74"/>
      <c r="Z388" s="12"/>
      <c r="AA388" s="12"/>
      <c r="AB388" s="12"/>
    </row>
    <row r="389" spans="1:28" s="15" customFormat="1" ht="51.75" customHeight="1">
      <c r="A389" s="133"/>
      <c r="B389" s="149" t="s">
        <v>202</v>
      </c>
      <c r="C389" s="133">
        <v>2018</v>
      </c>
      <c r="D389" s="133">
        <v>2025</v>
      </c>
      <c r="E389" s="151" t="s">
        <v>16</v>
      </c>
      <c r="F389" s="30" t="s">
        <v>17</v>
      </c>
      <c r="G389" s="13">
        <f>G392</f>
        <v>0</v>
      </c>
      <c r="H389" s="13"/>
      <c r="I389" s="13"/>
      <c r="J389" s="13"/>
      <c r="K389" s="13"/>
      <c r="L389" s="13">
        <f t="shared" ref="L389:P389" si="268">L392</f>
        <v>0</v>
      </c>
      <c r="M389" s="13">
        <f t="shared" si="268"/>
        <v>0</v>
      </c>
      <c r="N389" s="13">
        <f t="shared" si="268"/>
        <v>0</v>
      </c>
      <c r="O389" s="13">
        <f t="shared" si="268"/>
        <v>0</v>
      </c>
      <c r="P389" s="13">
        <f t="shared" si="268"/>
        <v>0</v>
      </c>
      <c r="Q389" s="12"/>
      <c r="R389" s="12"/>
      <c r="S389" s="74"/>
      <c r="T389" s="12"/>
      <c r="U389" s="12"/>
      <c r="V389" s="12"/>
      <c r="W389" s="12"/>
      <c r="X389" s="12"/>
      <c r="Y389" s="74"/>
      <c r="Z389" s="12"/>
      <c r="AA389" s="12"/>
      <c r="AB389" s="12"/>
    </row>
    <row r="390" spans="1:28" s="15" customFormat="1" ht="54.75" customHeight="1">
      <c r="A390" s="134"/>
      <c r="B390" s="233"/>
      <c r="C390" s="134"/>
      <c r="D390" s="134"/>
      <c r="E390" s="152"/>
      <c r="F390" s="30" t="s">
        <v>172</v>
      </c>
      <c r="G390" s="13">
        <f>G393</f>
        <v>0</v>
      </c>
      <c r="H390" s="13"/>
      <c r="I390" s="13"/>
      <c r="J390" s="13"/>
      <c r="K390" s="13"/>
      <c r="L390" s="13">
        <f t="shared" ref="L390:P390" si="269">L393</f>
        <v>0</v>
      </c>
      <c r="M390" s="13">
        <f t="shared" si="269"/>
        <v>0</v>
      </c>
      <c r="N390" s="13">
        <f t="shared" si="269"/>
        <v>0</v>
      </c>
      <c r="O390" s="13">
        <f t="shared" si="269"/>
        <v>0</v>
      </c>
      <c r="P390" s="13">
        <f t="shared" si="269"/>
        <v>0</v>
      </c>
      <c r="Q390" s="12"/>
      <c r="R390" s="12"/>
      <c r="S390" s="74"/>
      <c r="T390" s="12"/>
      <c r="U390" s="12"/>
      <c r="V390" s="12"/>
      <c r="W390" s="12"/>
      <c r="X390" s="12"/>
      <c r="Y390" s="74"/>
      <c r="Z390" s="12"/>
      <c r="AA390" s="12"/>
      <c r="AB390" s="12"/>
    </row>
    <row r="391" spans="1:28" s="15" customFormat="1" ht="165" customHeight="1">
      <c r="A391" s="135"/>
      <c r="B391" s="234"/>
      <c r="C391" s="135"/>
      <c r="D391" s="135"/>
      <c r="E391" s="153"/>
      <c r="F391" s="30" t="s">
        <v>19</v>
      </c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2"/>
      <c r="R391" s="12"/>
      <c r="S391" s="74"/>
      <c r="T391" s="12"/>
      <c r="U391" s="12"/>
      <c r="V391" s="12"/>
      <c r="W391" s="12"/>
      <c r="X391" s="12"/>
      <c r="Y391" s="74"/>
      <c r="Z391" s="12"/>
      <c r="AA391" s="12"/>
      <c r="AB391" s="12"/>
    </row>
    <row r="392" spans="1:28" s="15" customFormat="1" ht="73.5" customHeight="1">
      <c r="A392" s="96"/>
      <c r="B392" s="126" t="s">
        <v>174</v>
      </c>
      <c r="C392" s="133">
        <v>2018</v>
      </c>
      <c r="D392" s="133">
        <v>2025</v>
      </c>
      <c r="E392" s="151" t="s">
        <v>16</v>
      </c>
      <c r="F392" s="30" t="s">
        <v>17</v>
      </c>
      <c r="G392" s="13">
        <f>H392+I392+J392+K392+L392+M392+N392+O392+P392</f>
        <v>0</v>
      </c>
      <c r="H392" s="13"/>
      <c r="I392" s="13"/>
      <c r="J392" s="13"/>
      <c r="K392" s="13"/>
      <c r="L392" s="13">
        <f>L393</f>
        <v>0</v>
      </c>
      <c r="M392" s="13">
        <f t="shared" ref="M392:P392" si="270">M393</f>
        <v>0</v>
      </c>
      <c r="N392" s="13">
        <f t="shared" si="270"/>
        <v>0</v>
      </c>
      <c r="O392" s="13">
        <f t="shared" si="270"/>
        <v>0</v>
      </c>
      <c r="P392" s="13">
        <f t="shared" si="270"/>
        <v>0</v>
      </c>
      <c r="Q392" s="102"/>
      <c r="R392" s="12"/>
      <c r="S392" s="74"/>
      <c r="T392" s="12"/>
      <c r="U392" s="12"/>
      <c r="V392" s="12"/>
      <c r="W392" s="12"/>
      <c r="X392" s="74"/>
      <c r="Y392" s="74"/>
      <c r="Z392" s="74"/>
      <c r="AA392" s="74"/>
      <c r="AB392" s="74"/>
    </row>
    <row r="393" spans="1:28" s="15" customFormat="1" ht="48" customHeight="1">
      <c r="A393" s="97"/>
      <c r="B393" s="154"/>
      <c r="C393" s="134"/>
      <c r="D393" s="134"/>
      <c r="E393" s="152"/>
      <c r="F393" s="30" t="s">
        <v>172</v>
      </c>
      <c r="G393" s="13">
        <f>H393+I393+J393+K393+L393+M393+N393+O393+P393</f>
        <v>0</v>
      </c>
      <c r="H393" s="13"/>
      <c r="I393" s="13"/>
      <c r="J393" s="13"/>
      <c r="K393" s="13"/>
      <c r="L393" s="13">
        <v>0</v>
      </c>
      <c r="M393" s="13">
        <v>0</v>
      </c>
      <c r="N393" s="13"/>
      <c r="O393" s="13"/>
      <c r="P393" s="13"/>
      <c r="Q393" s="12"/>
      <c r="R393" s="12"/>
      <c r="S393" s="74"/>
      <c r="T393" s="12"/>
      <c r="U393" s="12"/>
      <c r="V393" s="12"/>
      <c r="W393" s="12"/>
      <c r="X393" s="12"/>
      <c r="Y393" s="74"/>
      <c r="Z393" s="12"/>
      <c r="AA393" s="12"/>
      <c r="AB393" s="12"/>
    </row>
    <row r="394" spans="1:28" s="15" customFormat="1" ht="36" customHeight="1">
      <c r="A394" s="98"/>
      <c r="B394" s="155"/>
      <c r="C394" s="135"/>
      <c r="D394" s="135"/>
      <c r="E394" s="153"/>
      <c r="F394" s="30" t="s">
        <v>19</v>
      </c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2"/>
      <c r="R394" s="12"/>
      <c r="S394" s="74"/>
      <c r="T394" s="12"/>
      <c r="U394" s="12"/>
      <c r="V394" s="12"/>
      <c r="W394" s="12"/>
      <c r="X394" s="12"/>
      <c r="Y394" s="74"/>
      <c r="Z394" s="12"/>
      <c r="AA394" s="12"/>
      <c r="AB394" s="12"/>
    </row>
    <row r="395" spans="1:28" s="15" customFormat="1" ht="36" customHeight="1">
      <c r="A395" s="99"/>
      <c r="B395" s="129" t="s">
        <v>175</v>
      </c>
      <c r="C395" s="133">
        <v>2018</v>
      </c>
      <c r="D395" s="133">
        <v>2025</v>
      </c>
      <c r="E395" s="151" t="s">
        <v>16</v>
      </c>
      <c r="F395" s="30" t="s">
        <v>17</v>
      </c>
      <c r="G395" s="13">
        <f>G398</f>
        <v>313922.5</v>
      </c>
      <c r="H395" s="13">
        <f t="shared" ref="H395:P395" si="271">H398</f>
        <v>0</v>
      </c>
      <c r="I395" s="13">
        <f t="shared" si="271"/>
        <v>0</v>
      </c>
      <c r="J395" s="13">
        <f t="shared" si="271"/>
        <v>0</v>
      </c>
      <c r="K395" s="13">
        <f t="shared" si="271"/>
        <v>0</v>
      </c>
      <c r="L395" s="13">
        <f t="shared" si="271"/>
        <v>12624</v>
      </c>
      <c r="M395" s="13">
        <f t="shared" si="271"/>
        <v>79298.5</v>
      </c>
      <c r="N395" s="13">
        <f t="shared" si="271"/>
        <v>74000</v>
      </c>
      <c r="O395" s="13">
        <f t="shared" si="271"/>
        <v>74000</v>
      </c>
      <c r="P395" s="13">
        <f t="shared" si="271"/>
        <v>74000</v>
      </c>
      <c r="Q395" s="12"/>
      <c r="R395" s="12"/>
      <c r="S395" s="74"/>
      <c r="T395" s="12"/>
      <c r="U395" s="12"/>
      <c r="V395" s="12"/>
      <c r="W395" s="12"/>
      <c r="X395" s="12"/>
      <c r="Y395" s="74"/>
      <c r="Z395" s="12"/>
      <c r="AA395" s="12"/>
      <c r="AB395" s="12"/>
    </row>
    <row r="396" spans="1:28" s="15" customFormat="1" ht="50.25" customHeight="1">
      <c r="A396" s="99"/>
      <c r="B396" s="154"/>
      <c r="C396" s="134"/>
      <c r="D396" s="134"/>
      <c r="E396" s="152"/>
      <c r="F396" s="30" t="s">
        <v>172</v>
      </c>
      <c r="G396" s="13">
        <f>G399</f>
        <v>313922.5</v>
      </c>
      <c r="H396" s="13">
        <f t="shared" ref="H396:P396" si="272">H399</f>
        <v>0</v>
      </c>
      <c r="I396" s="13">
        <f t="shared" si="272"/>
        <v>0</v>
      </c>
      <c r="J396" s="13">
        <f t="shared" si="272"/>
        <v>0</v>
      </c>
      <c r="K396" s="13">
        <f t="shared" si="272"/>
        <v>0</v>
      </c>
      <c r="L396" s="13">
        <f t="shared" si="272"/>
        <v>12624</v>
      </c>
      <c r="M396" s="13">
        <f t="shared" si="272"/>
        <v>79298.5</v>
      </c>
      <c r="N396" s="13">
        <f t="shared" si="272"/>
        <v>74000</v>
      </c>
      <c r="O396" s="13">
        <f t="shared" si="272"/>
        <v>74000</v>
      </c>
      <c r="P396" s="13">
        <f t="shared" si="272"/>
        <v>74000</v>
      </c>
      <c r="Q396" s="12"/>
      <c r="R396" s="12"/>
      <c r="S396" s="74"/>
      <c r="T396" s="12"/>
      <c r="U396" s="12"/>
      <c r="V396" s="12"/>
      <c r="W396" s="12"/>
      <c r="X396" s="12"/>
      <c r="Y396" s="74"/>
      <c r="Z396" s="12"/>
      <c r="AA396" s="12"/>
      <c r="AB396" s="12"/>
    </row>
    <row r="397" spans="1:28" s="15" customFormat="1" ht="86.25" customHeight="1">
      <c r="A397" s="99"/>
      <c r="B397" s="155"/>
      <c r="C397" s="135"/>
      <c r="D397" s="135"/>
      <c r="E397" s="153"/>
      <c r="F397" s="30" t="s">
        <v>19</v>
      </c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2"/>
      <c r="R397" s="12"/>
      <c r="S397" s="74"/>
      <c r="T397" s="12"/>
      <c r="U397" s="12"/>
      <c r="V397" s="12"/>
      <c r="W397" s="12"/>
      <c r="X397" s="12"/>
      <c r="Y397" s="74"/>
      <c r="Z397" s="12"/>
      <c r="AA397" s="12"/>
      <c r="AB397" s="12"/>
    </row>
    <row r="398" spans="1:28" s="15" customFormat="1" ht="35.25" customHeight="1">
      <c r="A398" s="99"/>
      <c r="B398" s="129" t="s">
        <v>203</v>
      </c>
      <c r="C398" s="133">
        <v>2018</v>
      </c>
      <c r="D398" s="133">
        <v>2025</v>
      </c>
      <c r="E398" s="151" t="s">
        <v>16</v>
      </c>
      <c r="F398" s="30" t="s">
        <v>17</v>
      </c>
      <c r="G398" s="13">
        <f>G401+G404+G407</f>
        <v>313922.5</v>
      </c>
      <c r="H398" s="13"/>
      <c r="I398" s="13"/>
      <c r="J398" s="13"/>
      <c r="K398" s="13"/>
      <c r="L398" s="13">
        <f t="shared" ref="L398:P398" si="273">L401+L404+L407</f>
        <v>12624</v>
      </c>
      <c r="M398" s="13">
        <f t="shared" si="273"/>
        <v>79298.5</v>
      </c>
      <c r="N398" s="13">
        <f t="shared" si="273"/>
        <v>74000</v>
      </c>
      <c r="O398" s="13">
        <f t="shared" si="273"/>
        <v>74000</v>
      </c>
      <c r="P398" s="13">
        <f t="shared" si="273"/>
        <v>74000</v>
      </c>
      <c r="Q398" s="12"/>
      <c r="R398" s="12"/>
      <c r="S398" s="74"/>
      <c r="T398" s="12"/>
      <c r="U398" s="12"/>
      <c r="V398" s="12"/>
      <c r="W398" s="12"/>
      <c r="X398" s="12"/>
      <c r="Y398" s="74"/>
      <c r="Z398" s="12"/>
      <c r="AA398" s="12"/>
      <c r="AB398" s="12"/>
    </row>
    <row r="399" spans="1:28" s="15" customFormat="1" ht="51.75" customHeight="1">
      <c r="A399" s="99"/>
      <c r="B399" s="154"/>
      <c r="C399" s="134"/>
      <c r="D399" s="134"/>
      <c r="E399" s="152"/>
      <c r="F399" s="30" t="s">
        <v>172</v>
      </c>
      <c r="G399" s="13">
        <f>G402+G405+G408</f>
        <v>313922.5</v>
      </c>
      <c r="H399" s="13"/>
      <c r="I399" s="13"/>
      <c r="J399" s="13"/>
      <c r="K399" s="13"/>
      <c r="L399" s="13">
        <f t="shared" ref="L399:P399" si="274">L402+L405+L408</f>
        <v>12624</v>
      </c>
      <c r="M399" s="13">
        <f t="shared" si="274"/>
        <v>79298.5</v>
      </c>
      <c r="N399" s="13">
        <f t="shared" si="274"/>
        <v>74000</v>
      </c>
      <c r="O399" s="13">
        <f t="shared" si="274"/>
        <v>74000</v>
      </c>
      <c r="P399" s="13">
        <f t="shared" si="274"/>
        <v>74000</v>
      </c>
      <c r="Q399" s="12"/>
      <c r="R399" s="12"/>
      <c r="S399" s="74"/>
      <c r="T399" s="12"/>
      <c r="U399" s="12"/>
      <c r="V399" s="12"/>
      <c r="W399" s="12"/>
      <c r="X399" s="12"/>
      <c r="Y399" s="74"/>
      <c r="Z399" s="12"/>
      <c r="AA399" s="12"/>
      <c r="AB399" s="12"/>
    </row>
    <row r="400" spans="1:28" s="15" customFormat="1" ht="87.75" customHeight="1">
      <c r="A400" s="99"/>
      <c r="B400" s="155"/>
      <c r="C400" s="135"/>
      <c r="D400" s="135"/>
      <c r="E400" s="153"/>
      <c r="F400" s="30" t="s">
        <v>19</v>
      </c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2"/>
      <c r="R400" s="12"/>
      <c r="S400" s="74"/>
      <c r="T400" s="12"/>
      <c r="U400" s="12"/>
      <c r="V400" s="12"/>
      <c r="W400" s="12"/>
      <c r="X400" s="12"/>
      <c r="Y400" s="74"/>
      <c r="Z400" s="12"/>
      <c r="AA400" s="12"/>
      <c r="AB400" s="12"/>
    </row>
    <row r="401" spans="1:28" s="15" customFormat="1" ht="71.25" customHeight="1">
      <c r="A401" s="101"/>
      <c r="B401" s="126" t="s">
        <v>176</v>
      </c>
      <c r="C401" s="133">
        <v>2018</v>
      </c>
      <c r="D401" s="133">
        <v>2025</v>
      </c>
      <c r="E401" s="151" t="s">
        <v>16</v>
      </c>
      <c r="F401" s="30" t="s">
        <v>17</v>
      </c>
      <c r="G401" s="13">
        <f t="shared" ref="G401:G403" si="275">H401+I401+J401+K401+L401+M401+N401+O401+P401</f>
        <v>286237.5</v>
      </c>
      <c r="H401" s="13"/>
      <c r="I401" s="13"/>
      <c r="J401" s="13"/>
      <c r="K401" s="13"/>
      <c r="L401" s="13">
        <f>L402</f>
        <v>0</v>
      </c>
      <c r="M401" s="13">
        <f t="shared" ref="M401:P401" si="276">M402</f>
        <v>76237.5</v>
      </c>
      <c r="N401" s="13">
        <f t="shared" si="276"/>
        <v>70000</v>
      </c>
      <c r="O401" s="13">
        <f t="shared" si="276"/>
        <v>70000</v>
      </c>
      <c r="P401" s="13">
        <f t="shared" si="276"/>
        <v>70000</v>
      </c>
      <c r="Q401" s="102" t="s">
        <v>181</v>
      </c>
      <c r="R401" s="12" t="s">
        <v>127</v>
      </c>
      <c r="S401" s="74"/>
      <c r="T401" s="12"/>
      <c r="U401" s="12"/>
      <c r="V401" s="12"/>
      <c r="W401" s="12"/>
      <c r="X401" s="74"/>
      <c r="Y401" s="74">
        <v>100</v>
      </c>
      <c r="Z401" s="74">
        <v>100</v>
      </c>
      <c r="AA401" s="74">
        <v>100</v>
      </c>
      <c r="AB401" s="74">
        <v>100</v>
      </c>
    </row>
    <row r="402" spans="1:28" s="15" customFormat="1" ht="52.5" customHeight="1">
      <c r="A402" s="101"/>
      <c r="B402" s="154"/>
      <c r="C402" s="134"/>
      <c r="D402" s="134"/>
      <c r="E402" s="152"/>
      <c r="F402" s="30" t="s">
        <v>172</v>
      </c>
      <c r="G402" s="13">
        <f t="shared" si="275"/>
        <v>286237.5</v>
      </c>
      <c r="H402" s="13"/>
      <c r="I402" s="13"/>
      <c r="J402" s="13"/>
      <c r="K402" s="13"/>
      <c r="L402" s="13"/>
      <c r="M402" s="13">
        <v>76237.5</v>
      </c>
      <c r="N402" s="13">
        <v>70000</v>
      </c>
      <c r="O402" s="13">
        <v>70000</v>
      </c>
      <c r="P402" s="13">
        <v>70000</v>
      </c>
      <c r="Q402" s="12"/>
      <c r="R402" s="12"/>
      <c r="S402" s="74"/>
      <c r="T402" s="12"/>
      <c r="U402" s="12"/>
      <c r="V402" s="12"/>
      <c r="W402" s="12"/>
      <c r="X402" s="12"/>
      <c r="Y402" s="74"/>
      <c r="Z402" s="12"/>
      <c r="AA402" s="12"/>
      <c r="AB402" s="12"/>
    </row>
    <row r="403" spans="1:28" s="15" customFormat="1" ht="84" customHeight="1">
      <c r="A403" s="101"/>
      <c r="B403" s="155"/>
      <c r="C403" s="135"/>
      <c r="D403" s="135"/>
      <c r="E403" s="153"/>
      <c r="F403" s="30" t="s">
        <v>19</v>
      </c>
      <c r="G403" s="13">
        <f t="shared" si="275"/>
        <v>0</v>
      </c>
      <c r="H403" s="13"/>
      <c r="I403" s="13"/>
      <c r="J403" s="13"/>
      <c r="K403" s="13"/>
      <c r="L403" s="13"/>
      <c r="M403" s="13"/>
      <c r="N403" s="13"/>
      <c r="O403" s="13"/>
      <c r="P403" s="13"/>
      <c r="Q403" s="12"/>
      <c r="R403" s="12"/>
      <c r="S403" s="74"/>
      <c r="T403" s="12"/>
      <c r="U403" s="12"/>
      <c r="V403" s="12"/>
      <c r="W403" s="12"/>
      <c r="X403" s="12"/>
      <c r="Y403" s="74"/>
      <c r="Z403" s="12"/>
      <c r="AA403" s="12"/>
      <c r="AB403" s="12"/>
    </row>
    <row r="404" spans="1:28" s="15" customFormat="1" ht="72.75" customHeight="1">
      <c r="A404" s="101"/>
      <c r="B404" s="126" t="s">
        <v>177</v>
      </c>
      <c r="C404" s="133">
        <v>2018</v>
      </c>
      <c r="D404" s="133">
        <v>2025</v>
      </c>
      <c r="E404" s="151" t="s">
        <v>16</v>
      </c>
      <c r="F404" s="30" t="s">
        <v>17</v>
      </c>
      <c r="G404" s="13">
        <f t="shared" ref="G404:G406" si="277">H404+I404+J404+K404+L404+M404+N404+O404+P404</f>
        <v>27685</v>
      </c>
      <c r="H404" s="13"/>
      <c r="I404" s="13"/>
      <c r="J404" s="13"/>
      <c r="K404" s="13"/>
      <c r="L404" s="13">
        <f>L405</f>
        <v>12624</v>
      </c>
      <c r="M404" s="13">
        <f t="shared" ref="M404:P404" si="278">M405</f>
        <v>3061</v>
      </c>
      <c r="N404" s="13">
        <f t="shared" si="278"/>
        <v>4000</v>
      </c>
      <c r="O404" s="13">
        <f t="shared" si="278"/>
        <v>4000</v>
      </c>
      <c r="P404" s="13">
        <f t="shared" si="278"/>
        <v>4000</v>
      </c>
      <c r="Q404" s="102" t="s">
        <v>204</v>
      </c>
      <c r="R404" s="12" t="s">
        <v>127</v>
      </c>
      <c r="S404" s="74"/>
      <c r="T404" s="12"/>
      <c r="U404" s="12"/>
      <c r="V404" s="12"/>
      <c r="W404" s="12"/>
      <c r="X404" s="74">
        <v>100</v>
      </c>
      <c r="Y404" s="74">
        <v>100</v>
      </c>
      <c r="Z404" s="74">
        <v>100</v>
      </c>
      <c r="AA404" s="74">
        <v>100</v>
      </c>
      <c r="AB404" s="74">
        <v>100</v>
      </c>
    </row>
    <row r="405" spans="1:28" s="15" customFormat="1" ht="48.75" customHeight="1">
      <c r="A405" s="101"/>
      <c r="B405" s="127"/>
      <c r="C405" s="134"/>
      <c r="D405" s="134"/>
      <c r="E405" s="152"/>
      <c r="F405" s="30" t="s">
        <v>172</v>
      </c>
      <c r="G405" s="13">
        <f t="shared" si="277"/>
        <v>27685</v>
      </c>
      <c r="H405" s="13"/>
      <c r="I405" s="13"/>
      <c r="J405" s="13"/>
      <c r="K405" s="13"/>
      <c r="L405" s="13">
        <v>12624</v>
      </c>
      <c r="M405" s="13">
        <v>3061</v>
      </c>
      <c r="N405" s="13">
        <v>4000</v>
      </c>
      <c r="O405" s="13">
        <v>4000</v>
      </c>
      <c r="P405" s="13">
        <v>4000</v>
      </c>
      <c r="Q405" s="12"/>
      <c r="R405" s="12"/>
      <c r="S405" s="74"/>
      <c r="T405" s="12"/>
      <c r="U405" s="12"/>
      <c r="V405" s="12"/>
      <c r="W405" s="12"/>
      <c r="X405" s="12"/>
      <c r="Y405" s="74"/>
      <c r="Z405" s="12"/>
      <c r="AA405" s="12"/>
      <c r="AB405" s="12"/>
    </row>
    <row r="406" spans="1:28" s="15" customFormat="1" ht="84" customHeight="1">
      <c r="A406" s="101"/>
      <c r="B406" s="128"/>
      <c r="C406" s="135"/>
      <c r="D406" s="135"/>
      <c r="E406" s="153"/>
      <c r="F406" s="30" t="s">
        <v>19</v>
      </c>
      <c r="G406" s="13">
        <f t="shared" si="277"/>
        <v>0</v>
      </c>
      <c r="H406" s="13"/>
      <c r="I406" s="13"/>
      <c r="J406" s="13"/>
      <c r="K406" s="13"/>
      <c r="L406" s="13"/>
      <c r="M406" s="13"/>
      <c r="N406" s="13"/>
      <c r="O406" s="13"/>
      <c r="P406" s="13"/>
      <c r="Q406" s="12"/>
      <c r="R406" s="12"/>
      <c r="S406" s="74"/>
      <c r="T406" s="12"/>
      <c r="U406" s="12"/>
      <c r="V406" s="12"/>
      <c r="W406" s="12"/>
      <c r="X406" s="12"/>
      <c r="Y406" s="74"/>
      <c r="Z406" s="12"/>
      <c r="AA406" s="12"/>
      <c r="AB406" s="12"/>
    </row>
    <row r="407" spans="1:28" s="15" customFormat="1" ht="163.5" customHeight="1">
      <c r="A407" s="101"/>
      <c r="B407" s="126" t="s">
        <v>178</v>
      </c>
      <c r="C407" s="133">
        <v>2018</v>
      </c>
      <c r="D407" s="133">
        <v>2025</v>
      </c>
      <c r="E407" s="151" t="s">
        <v>16</v>
      </c>
      <c r="F407" s="30" t="s">
        <v>17</v>
      </c>
      <c r="G407" s="13">
        <f>H407+I407+J407+K407+L407+M407+N407+O407+P407</f>
        <v>0</v>
      </c>
      <c r="H407" s="13"/>
      <c r="I407" s="13"/>
      <c r="J407" s="13"/>
      <c r="K407" s="13"/>
      <c r="L407" s="13">
        <f>L408</f>
        <v>0</v>
      </c>
      <c r="M407" s="13">
        <f t="shared" ref="M407:P407" si="279">M408</f>
        <v>0</v>
      </c>
      <c r="N407" s="13">
        <f t="shared" si="279"/>
        <v>0</v>
      </c>
      <c r="O407" s="13">
        <f t="shared" si="279"/>
        <v>0</v>
      </c>
      <c r="P407" s="13">
        <f t="shared" si="279"/>
        <v>0</v>
      </c>
      <c r="Q407" s="102"/>
      <c r="R407" s="12"/>
      <c r="S407" s="74"/>
      <c r="T407" s="12"/>
      <c r="U407" s="12"/>
      <c r="V407" s="12"/>
      <c r="W407" s="12"/>
      <c r="X407" s="74"/>
      <c r="Y407" s="74"/>
      <c r="Z407" s="74"/>
      <c r="AA407" s="74"/>
      <c r="AB407" s="74"/>
    </row>
    <row r="408" spans="1:28" s="15" customFormat="1" ht="51" customHeight="1">
      <c r="A408" s="101"/>
      <c r="B408" s="127"/>
      <c r="C408" s="134"/>
      <c r="D408" s="134"/>
      <c r="E408" s="152"/>
      <c r="F408" s="30" t="s">
        <v>172</v>
      </c>
      <c r="G408" s="13">
        <f t="shared" ref="G408:G409" si="280">H408+I408+J408+K408+L408+M408+N408+O408+P408</f>
        <v>0</v>
      </c>
      <c r="H408" s="13"/>
      <c r="I408" s="13"/>
      <c r="J408" s="13"/>
      <c r="K408" s="13"/>
      <c r="L408" s="13">
        <v>0</v>
      </c>
      <c r="M408" s="13">
        <v>0</v>
      </c>
      <c r="N408" s="13">
        <v>0</v>
      </c>
      <c r="O408" s="13">
        <v>0</v>
      </c>
      <c r="P408" s="13">
        <v>0</v>
      </c>
      <c r="Q408" s="12"/>
      <c r="R408" s="12"/>
      <c r="S408" s="74"/>
      <c r="T408" s="12"/>
      <c r="U408" s="12"/>
      <c r="V408" s="12"/>
      <c r="W408" s="12"/>
      <c r="X408" s="12"/>
      <c r="Y408" s="74"/>
      <c r="Z408" s="12"/>
      <c r="AA408" s="12"/>
      <c r="AB408" s="12"/>
    </row>
    <row r="409" spans="1:28" s="15" customFormat="1" ht="87.75" customHeight="1">
      <c r="A409" s="101"/>
      <c r="B409" s="128"/>
      <c r="C409" s="135"/>
      <c r="D409" s="135"/>
      <c r="E409" s="153"/>
      <c r="F409" s="30" t="s">
        <v>19</v>
      </c>
      <c r="G409" s="13">
        <f t="shared" si="280"/>
        <v>0</v>
      </c>
      <c r="H409" s="13"/>
      <c r="I409" s="13"/>
      <c r="J409" s="13"/>
      <c r="K409" s="13"/>
      <c r="L409" s="13"/>
      <c r="M409" s="13"/>
      <c r="N409" s="13"/>
      <c r="O409" s="13"/>
      <c r="P409" s="13"/>
      <c r="Q409" s="12"/>
      <c r="R409" s="12"/>
      <c r="S409" s="74"/>
      <c r="T409" s="12"/>
      <c r="U409" s="12"/>
      <c r="V409" s="12"/>
      <c r="W409" s="12"/>
      <c r="X409" s="12"/>
      <c r="Y409" s="74"/>
      <c r="Z409" s="12"/>
      <c r="AA409" s="12"/>
      <c r="AB409" s="12"/>
    </row>
    <row r="410" spans="1:28" s="15" customFormat="1" ht="47.25" customHeight="1">
      <c r="A410" s="101"/>
      <c r="B410" s="130" t="s">
        <v>179</v>
      </c>
      <c r="C410" s="133">
        <v>2018</v>
      </c>
      <c r="D410" s="133">
        <v>2025</v>
      </c>
      <c r="E410" s="151" t="s">
        <v>16</v>
      </c>
      <c r="F410" s="30" t="s">
        <v>17</v>
      </c>
      <c r="G410" s="13">
        <f>G386+G395</f>
        <v>313922.5</v>
      </c>
      <c r="H410" s="13">
        <f t="shared" ref="H410:P410" si="281">H386+H395</f>
        <v>0</v>
      </c>
      <c r="I410" s="13">
        <f t="shared" si="281"/>
        <v>0</v>
      </c>
      <c r="J410" s="13">
        <f t="shared" si="281"/>
        <v>0</v>
      </c>
      <c r="K410" s="13">
        <f t="shared" si="281"/>
        <v>0</v>
      </c>
      <c r="L410" s="13">
        <f t="shared" si="281"/>
        <v>12624</v>
      </c>
      <c r="M410" s="13">
        <f t="shared" si="281"/>
        <v>79298.5</v>
      </c>
      <c r="N410" s="13">
        <f t="shared" si="281"/>
        <v>74000</v>
      </c>
      <c r="O410" s="13">
        <f t="shared" si="281"/>
        <v>74000</v>
      </c>
      <c r="P410" s="13">
        <f t="shared" si="281"/>
        <v>74000</v>
      </c>
      <c r="Q410" s="12"/>
      <c r="R410" s="12"/>
      <c r="S410" s="74"/>
      <c r="T410" s="12"/>
      <c r="U410" s="12"/>
      <c r="V410" s="12"/>
      <c r="W410" s="12"/>
      <c r="X410" s="12"/>
      <c r="Y410" s="74"/>
      <c r="Z410" s="12"/>
      <c r="AA410" s="12"/>
      <c r="AB410" s="12"/>
    </row>
    <row r="411" spans="1:28" s="15" customFormat="1" ht="46.5" customHeight="1">
      <c r="A411" s="101"/>
      <c r="B411" s="131"/>
      <c r="C411" s="134"/>
      <c r="D411" s="134"/>
      <c r="E411" s="152"/>
      <c r="F411" s="30" t="s">
        <v>172</v>
      </c>
      <c r="G411" s="13">
        <f>G387+G396</f>
        <v>313922.5</v>
      </c>
      <c r="H411" s="13">
        <f t="shared" ref="H411:P411" si="282">H387+H396</f>
        <v>0</v>
      </c>
      <c r="I411" s="13">
        <f t="shared" si="282"/>
        <v>0</v>
      </c>
      <c r="J411" s="13">
        <f t="shared" si="282"/>
        <v>0</v>
      </c>
      <c r="K411" s="13">
        <f t="shared" si="282"/>
        <v>0</v>
      </c>
      <c r="L411" s="13">
        <f t="shared" si="282"/>
        <v>12624</v>
      </c>
      <c r="M411" s="13">
        <f t="shared" si="282"/>
        <v>79298.5</v>
      </c>
      <c r="N411" s="13">
        <f t="shared" si="282"/>
        <v>74000</v>
      </c>
      <c r="O411" s="13">
        <f t="shared" si="282"/>
        <v>74000</v>
      </c>
      <c r="P411" s="13">
        <f t="shared" si="282"/>
        <v>74000</v>
      </c>
      <c r="Q411" s="12"/>
      <c r="R411" s="12"/>
      <c r="S411" s="74"/>
      <c r="T411" s="12"/>
      <c r="U411" s="12"/>
      <c r="V411" s="12"/>
      <c r="W411" s="12"/>
      <c r="X411" s="12"/>
      <c r="Y411" s="74"/>
      <c r="Z411" s="12"/>
      <c r="AA411" s="12"/>
      <c r="AB411" s="12"/>
    </row>
    <row r="412" spans="1:28" s="15" customFormat="1" ht="87.75" customHeight="1">
      <c r="A412" s="101"/>
      <c r="B412" s="131"/>
      <c r="C412" s="135"/>
      <c r="D412" s="135"/>
      <c r="E412" s="153"/>
      <c r="F412" s="30" t="s">
        <v>19</v>
      </c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2"/>
      <c r="R412" s="12"/>
      <c r="S412" s="74"/>
      <c r="T412" s="12"/>
      <c r="U412" s="12"/>
      <c r="V412" s="12"/>
      <c r="W412" s="12"/>
      <c r="X412" s="12"/>
      <c r="Y412" s="74"/>
      <c r="Z412" s="12"/>
      <c r="AA412" s="12"/>
      <c r="AB412" s="12"/>
    </row>
    <row r="413" spans="1:28" s="15" customFormat="1" ht="209.25" customHeight="1">
      <c r="A413" s="148" t="s">
        <v>206</v>
      </c>
      <c r="B413" s="149"/>
      <c r="C413" s="60" t="s">
        <v>71</v>
      </c>
      <c r="D413" s="59" t="s">
        <v>71</v>
      </c>
      <c r="E413" s="59" t="s">
        <v>71</v>
      </c>
      <c r="F413" s="61" t="s">
        <v>71</v>
      </c>
      <c r="G413" s="13" t="s">
        <v>71</v>
      </c>
      <c r="H413" s="61" t="s">
        <v>71</v>
      </c>
      <c r="I413" s="61" t="s">
        <v>71</v>
      </c>
      <c r="J413" s="61" t="s">
        <v>71</v>
      </c>
      <c r="K413" s="61" t="s">
        <v>71</v>
      </c>
      <c r="L413" s="61" t="s">
        <v>71</v>
      </c>
      <c r="M413" s="61" t="s">
        <v>71</v>
      </c>
      <c r="N413" s="61" t="s">
        <v>71</v>
      </c>
      <c r="O413" s="61" t="s">
        <v>71</v>
      </c>
      <c r="P413" s="61" t="s">
        <v>71</v>
      </c>
      <c r="Q413" s="61" t="s">
        <v>71</v>
      </c>
      <c r="R413" s="61" t="s">
        <v>71</v>
      </c>
      <c r="S413" s="61" t="s">
        <v>71</v>
      </c>
      <c r="T413" s="61" t="s">
        <v>71</v>
      </c>
      <c r="U413" s="61" t="s">
        <v>71</v>
      </c>
      <c r="V413" s="61" t="s">
        <v>71</v>
      </c>
      <c r="W413" s="61" t="s">
        <v>71</v>
      </c>
      <c r="X413" s="61" t="s">
        <v>71</v>
      </c>
      <c r="Y413" s="61" t="s">
        <v>71</v>
      </c>
      <c r="Z413" s="61" t="s">
        <v>71</v>
      </c>
      <c r="AA413" s="61" t="s">
        <v>71</v>
      </c>
      <c r="AB413" s="61" t="s">
        <v>71</v>
      </c>
    </row>
    <row r="414" spans="1:28" s="15" customFormat="1" ht="126" customHeight="1">
      <c r="A414" s="150" t="s">
        <v>207</v>
      </c>
      <c r="B414" s="149"/>
      <c r="C414" s="62">
        <v>2019</v>
      </c>
      <c r="D414" s="113">
        <v>2025</v>
      </c>
      <c r="E414" s="100"/>
      <c r="F414" s="30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2"/>
      <c r="R414" s="12"/>
      <c r="S414" s="74"/>
      <c r="T414" s="12"/>
      <c r="U414" s="12"/>
      <c r="V414" s="12"/>
      <c r="W414" s="12"/>
      <c r="X414" s="12"/>
      <c r="Y414" s="74"/>
      <c r="Z414" s="12"/>
      <c r="AA414" s="12"/>
      <c r="AB414" s="12"/>
    </row>
    <row r="415" spans="1:28" s="15" customFormat="1" ht="52.5" customHeight="1">
      <c r="A415" s="114"/>
      <c r="B415" s="126" t="s">
        <v>208</v>
      </c>
      <c r="C415" s="133">
        <v>2019</v>
      </c>
      <c r="D415" s="133">
        <v>2025</v>
      </c>
      <c r="E415" s="136" t="s">
        <v>16</v>
      </c>
      <c r="F415" s="30" t="s">
        <v>17</v>
      </c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2"/>
      <c r="R415" s="12"/>
      <c r="S415" s="74"/>
      <c r="T415" s="12"/>
      <c r="U415" s="12"/>
      <c r="V415" s="12"/>
      <c r="W415" s="12"/>
      <c r="X415" s="12"/>
      <c r="Y415" s="74"/>
      <c r="Z415" s="12"/>
      <c r="AA415" s="12"/>
      <c r="AB415" s="12"/>
    </row>
    <row r="416" spans="1:28" s="15" customFormat="1" ht="57.75" customHeight="1">
      <c r="A416" s="114"/>
      <c r="B416" s="127"/>
      <c r="C416" s="134"/>
      <c r="D416" s="134"/>
      <c r="E416" s="137"/>
      <c r="F416" s="30" t="s">
        <v>172</v>
      </c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2"/>
      <c r="R416" s="12"/>
      <c r="S416" s="74"/>
      <c r="T416" s="12"/>
      <c r="U416" s="12"/>
      <c r="V416" s="12"/>
      <c r="W416" s="12"/>
      <c r="X416" s="12"/>
      <c r="Y416" s="74"/>
      <c r="Z416" s="12"/>
      <c r="AA416" s="12"/>
      <c r="AB416" s="12"/>
    </row>
    <row r="417" spans="1:28" s="15" customFormat="1" ht="94.5" customHeight="1">
      <c r="A417" s="114"/>
      <c r="B417" s="128"/>
      <c r="C417" s="135"/>
      <c r="D417" s="135"/>
      <c r="E417" s="138"/>
      <c r="F417" s="30" t="s">
        <v>210</v>
      </c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2"/>
      <c r="R417" s="12"/>
      <c r="S417" s="74"/>
      <c r="T417" s="12"/>
      <c r="U417" s="12"/>
      <c r="V417" s="12"/>
      <c r="W417" s="12"/>
      <c r="X417" s="12"/>
      <c r="Y417" s="74"/>
      <c r="Z417" s="12"/>
      <c r="AA417" s="12"/>
      <c r="AB417" s="12"/>
    </row>
    <row r="418" spans="1:28" s="15" customFormat="1" ht="120" customHeight="1">
      <c r="A418" s="114"/>
      <c r="B418" s="126" t="s">
        <v>209</v>
      </c>
      <c r="C418" s="133">
        <v>2019</v>
      </c>
      <c r="D418" s="133">
        <v>2025</v>
      </c>
      <c r="E418" s="136" t="s">
        <v>16</v>
      </c>
      <c r="F418" s="30" t="s">
        <v>17</v>
      </c>
      <c r="G418" s="13">
        <f t="shared" ref="G418:G423" si="283">M418+N418+O418+P418</f>
        <v>0</v>
      </c>
      <c r="H418" s="13"/>
      <c r="I418" s="13"/>
      <c r="J418" s="13"/>
      <c r="K418" s="13"/>
      <c r="L418" s="13"/>
      <c r="M418" s="13">
        <v>0</v>
      </c>
      <c r="N418" s="13"/>
      <c r="O418" s="13"/>
      <c r="P418" s="13"/>
      <c r="Q418" s="116" t="s">
        <v>213</v>
      </c>
      <c r="R418" s="116" t="s">
        <v>147</v>
      </c>
      <c r="S418" s="74"/>
      <c r="T418" s="12"/>
      <c r="U418" s="12"/>
      <c r="V418" s="12"/>
      <c r="W418" s="12"/>
      <c r="X418" s="12"/>
      <c r="Y418" s="74"/>
      <c r="Z418" s="12"/>
      <c r="AA418" s="12"/>
      <c r="AB418" s="12"/>
    </row>
    <row r="419" spans="1:28" s="15" customFormat="1" ht="175.5" customHeight="1">
      <c r="A419" s="114"/>
      <c r="B419" s="127"/>
      <c r="C419" s="134"/>
      <c r="D419" s="134"/>
      <c r="E419" s="137"/>
      <c r="F419" s="30" t="s">
        <v>172</v>
      </c>
      <c r="G419" s="13">
        <f t="shared" si="283"/>
        <v>0</v>
      </c>
      <c r="H419" s="13"/>
      <c r="I419" s="13"/>
      <c r="J419" s="13"/>
      <c r="K419" s="13"/>
      <c r="L419" s="13"/>
      <c r="M419" s="13">
        <v>0</v>
      </c>
      <c r="N419" s="13"/>
      <c r="O419" s="13"/>
      <c r="P419" s="13"/>
      <c r="Q419" s="116" t="s">
        <v>215</v>
      </c>
      <c r="R419" s="116" t="s">
        <v>147</v>
      </c>
      <c r="S419" s="74"/>
      <c r="T419" s="12"/>
      <c r="U419" s="12"/>
      <c r="V419" s="12"/>
      <c r="W419" s="12"/>
      <c r="X419" s="12"/>
      <c r="Y419" s="74"/>
      <c r="Z419" s="12"/>
      <c r="AA419" s="12"/>
      <c r="AB419" s="12"/>
    </row>
    <row r="420" spans="1:28" s="15" customFormat="1" ht="205.5" customHeight="1">
      <c r="A420" s="114"/>
      <c r="B420" s="128"/>
      <c r="C420" s="135"/>
      <c r="D420" s="135"/>
      <c r="E420" s="138"/>
      <c r="F420" s="30" t="s">
        <v>210</v>
      </c>
      <c r="G420" s="13">
        <f t="shared" si="283"/>
        <v>0</v>
      </c>
      <c r="H420" s="13"/>
      <c r="I420" s="13"/>
      <c r="J420" s="13"/>
      <c r="K420" s="13"/>
      <c r="L420" s="13"/>
      <c r="M420" s="13">
        <v>0</v>
      </c>
      <c r="N420" s="13"/>
      <c r="O420" s="13"/>
      <c r="P420" s="13"/>
      <c r="Q420" s="116" t="s">
        <v>214</v>
      </c>
      <c r="R420" s="12" t="s">
        <v>127</v>
      </c>
      <c r="S420" s="74"/>
      <c r="T420" s="12"/>
      <c r="U420" s="12"/>
      <c r="V420" s="12"/>
      <c r="W420" s="12"/>
      <c r="X420" s="12"/>
      <c r="Y420" s="74"/>
      <c r="Z420" s="12"/>
      <c r="AA420" s="12"/>
      <c r="AB420" s="12"/>
    </row>
    <row r="421" spans="1:28" s="15" customFormat="1" ht="51.75" customHeight="1">
      <c r="A421" s="114"/>
      <c r="B421" s="130" t="s">
        <v>211</v>
      </c>
      <c r="C421" s="133">
        <v>2019</v>
      </c>
      <c r="D421" s="133">
        <v>2025</v>
      </c>
      <c r="E421" s="136" t="s">
        <v>16</v>
      </c>
      <c r="F421" s="30" t="s">
        <v>17</v>
      </c>
      <c r="G421" s="13">
        <f t="shared" si="283"/>
        <v>0</v>
      </c>
      <c r="H421" s="13"/>
      <c r="I421" s="13"/>
      <c r="J421" s="13"/>
      <c r="K421" s="13"/>
      <c r="L421" s="13"/>
      <c r="M421" s="13"/>
      <c r="N421" s="13"/>
      <c r="O421" s="13"/>
      <c r="P421" s="13"/>
      <c r="Q421" s="12"/>
      <c r="R421" s="12"/>
      <c r="S421" s="74"/>
      <c r="T421" s="12"/>
      <c r="U421" s="12"/>
      <c r="V421" s="12"/>
      <c r="W421" s="12"/>
      <c r="X421" s="12"/>
      <c r="Y421" s="74"/>
      <c r="Z421" s="12"/>
      <c r="AA421" s="12"/>
      <c r="AB421" s="12"/>
    </row>
    <row r="422" spans="1:28" s="15" customFormat="1" ht="50.25" customHeight="1">
      <c r="A422" s="114"/>
      <c r="B422" s="131"/>
      <c r="C422" s="134"/>
      <c r="D422" s="134"/>
      <c r="E422" s="137"/>
      <c r="F422" s="30" t="s">
        <v>172</v>
      </c>
      <c r="G422" s="13">
        <f t="shared" si="283"/>
        <v>0</v>
      </c>
      <c r="H422" s="13"/>
      <c r="I422" s="13"/>
      <c r="J422" s="13"/>
      <c r="K422" s="13"/>
      <c r="L422" s="13"/>
      <c r="M422" s="13"/>
      <c r="N422" s="13"/>
      <c r="O422" s="13"/>
      <c r="P422" s="13"/>
      <c r="Q422" s="12"/>
      <c r="R422" s="12"/>
      <c r="S422" s="74"/>
      <c r="T422" s="12"/>
      <c r="U422" s="12"/>
      <c r="V422" s="12"/>
      <c r="W422" s="12"/>
      <c r="X422" s="12"/>
      <c r="Y422" s="74"/>
      <c r="Z422" s="12"/>
      <c r="AA422" s="12"/>
      <c r="AB422" s="12"/>
    </row>
    <row r="423" spans="1:28" s="15" customFormat="1" ht="52.5" customHeight="1">
      <c r="A423" s="114"/>
      <c r="B423" s="132"/>
      <c r="C423" s="135"/>
      <c r="D423" s="135"/>
      <c r="E423" s="138"/>
      <c r="F423" s="30" t="s">
        <v>210</v>
      </c>
      <c r="G423" s="13">
        <f t="shared" si="283"/>
        <v>0</v>
      </c>
      <c r="H423" s="13"/>
      <c r="I423" s="13"/>
      <c r="J423" s="13"/>
      <c r="K423" s="13"/>
      <c r="L423" s="13"/>
      <c r="M423" s="13"/>
      <c r="N423" s="13"/>
      <c r="O423" s="13"/>
      <c r="P423" s="13"/>
      <c r="Q423" s="12"/>
      <c r="R423" s="12"/>
      <c r="S423" s="74"/>
      <c r="T423" s="12"/>
      <c r="U423" s="12"/>
      <c r="V423" s="12"/>
      <c r="W423" s="12"/>
      <c r="X423" s="12"/>
      <c r="Y423" s="74"/>
      <c r="Z423" s="12"/>
      <c r="AA423" s="12"/>
      <c r="AB423" s="12"/>
    </row>
    <row r="424" spans="1:28" ht="38.25" customHeight="1">
      <c r="A424" s="139" t="s">
        <v>84</v>
      </c>
      <c r="B424" s="140"/>
      <c r="C424" s="140"/>
      <c r="D424" s="140"/>
      <c r="E424" s="141"/>
      <c r="F424" s="30" t="s">
        <v>17</v>
      </c>
      <c r="G424" s="6">
        <f>G30+G77+G242+G266+G381+G292+G410+G422</f>
        <v>290125786.15000004</v>
      </c>
      <c r="H424" s="6">
        <f>H30+H77+H242+H266+H381+H292</f>
        <v>40530915.329999998</v>
      </c>
      <c r="I424" s="6">
        <f>I30+I77+I242+I266+I381+I292</f>
        <v>38300755.899999999</v>
      </c>
      <c r="J424" s="28">
        <f>J30+J77+J242+J266</f>
        <v>33489669.25</v>
      </c>
      <c r="K424" s="13">
        <f>K30+K77+K242+K266+K292+K381</f>
        <v>38039579.660000004</v>
      </c>
      <c r="L424" s="13">
        <f>L30+L77+L242+L266+L292+L381+L410</f>
        <v>29984981.810000002</v>
      </c>
      <c r="M424" s="13">
        <f>M30+M77+M242+M266+M292+M381+M410+M422</f>
        <v>45754706.390000001</v>
      </c>
      <c r="N424" s="13">
        <f>N30+N77+N242+N266+N292+N381+N410+N422</f>
        <v>22583335.43</v>
      </c>
      <c r="O424" s="13">
        <f>O30+O77+O242+O266+O292+O381+O410</f>
        <v>20705849.690000001</v>
      </c>
      <c r="P424" s="13">
        <f>P30+P77+P242+P266+P292+P381+P410</f>
        <v>20735992.690000001</v>
      </c>
      <c r="Q424" s="3" t="s">
        <v>15</v>
      </c>
      <c r="R424" s="3" t="s">
        <v>15</v>
      </c>
      <c r="S424" s="71" t="s">
        <v>15</v>
      </c>
      <c r="T424" s="3" t="s">
        <v>15</v>
      </c>
      <c r="U424" s="3" t="s">
        <v>15</v>
      </c>
      <c r="V424" s="3" t="s">
        <v>15</v>
      </c>
      <c r="W424" s="12" t="s">
        <v>15</v>
      </c>
      <c r="X424" s="12" t="s">
        <v>15</v>
      </c>
      <c r="Y424" s="71" t="s">
        <v>15</v>
      </c>
      <c r="Z424" s="3"/>
      <c r="AA424" s="3"/>
      <c r="AB424" s="3"/>
    </row>
    <row r="425" spans="1:28" ht="144">
      <c r="A425" s="142"/>
      <c r="B425" s="143"/>
      <c r="C425" s="143"/>
      <c r="D425" s="143"/>
      <c r="E425" s="144"/>
      <c r="F425" s="30" t="s">
        <v>18</v>
      </c>
      <c r="G425" s="6">
        <f>H425+I425+J425+K425+L425+M425+N425+O425+P425</f>
        <v>166209057.99000001</v>
      </c>
      <c r="H425" s="6">
        <f>H31+H78+H243+H267+H382+H293</f>
        <v>14037955.1</v>
      </c>
      <c r="I425" s="6">
        <f>I31+I78+I243+I267+I382+I293</f>
        <v>15671391.240000002</v>
      </c>
      <c r="J425" s="6">
        <f>J31+J78+J243+J267+J382+J293</f>
        <v>17930833.059999999</v>
      </c>
      <c r="K425" s="13">
        <f>K31+K78+K243+K267+K382+K293</f>
        <v>16466336.569999998</v>
      </c>
      <c r="L425" s="13">
        <f>L31+L78+L243+L267+L382+L293+L411</f>
        <v>17735577.710000001</v>
      </c>
      <c r="M425" s="13">
        <f>M31+M78+M243+M267+M382+M293+M411+M419+M422</f>
        <v>20341786.5</v>
      </c>
      <c r="N425" s="13">
        <f>N31+N78+N243+N267+N382+N293+N411</f>
        <v>22583335.43</v>
      </c>
      <c r="O425" s="13">
        <f>O31+O78+O243+O267+O382+O293+O411</f>
        <v>20705849.690000001</v>
      </c>
      <c r="P425" s="13">
        <f>P31+P78+P243+P267+P382+P293+P411</f>
        <v>20735992.690000001</v>
      </c>
      <c r="Q425" s="3" t="s">
        <v>15</v>
      </c>
      <c r="R425" s="3" t="s">
        <v>15</v>
      </c>
      <c r="S425" s="71" t="s">
        <v>15</v>
      </c>
      <c r="T425" s="3" t="s">
        <v>15</v>
      </c>
      <c r="U425" s="3" t="s">
        <v>15</v>
      </c>
      <c r="V425" s="3" t="s">
        <v>15</v>
      </c>
      <c r="W425" s="12" t="s">
        <v>15</v>
      </c>
      <c r="X425" s="12" t="s">
        <v>15</v>
      </c>
      <c r="Y425" s="71" t="s">
        <v>15</v>
      </c>
      <c r="Z425" s="3"/>
      <c r="AA425" s="3"/>
      <c r="AB425" s="3"/>
    </row>
    <row r="426" spans="1:28" ht="119.25" customHeight="1">
      <c r="A426" s="142"/>
      <c r="B426" s="143"/>
      <c r="C426" s="143"/>
      <c r="D426" s="143"/>
      <c r="E426" s="144"/>
      <c r="F426" s="30" t="s">
        <v>65</v>
      </c>
      <c r="G426" s="6">
        <f>G142</f>
        <v>6909247.5700000003</v>
      </c>
      <c r="H426" s="6"/>
      <c r="I426" s="6"/>
      <c r="J426" s="13">
        <f>J142</f>
        <v>3554837.82</v>
      </c>
      <c r="K426" s="13">
        <f>K244</f>
        <v>3354409.75</v>
      </c>
      <c r="L426" s="13"/>
      <c r="M426" s="6"/>
      <c r="N426" s="13"/>
      <c r="O426" s="13"/>
      <c r="P426" s="13"/>
      <c r="Q426" s="3"/>
      <c r="R426" s="3"/>
      <c r="S426" s="71"/>
      <c r="T426" s="3"/>
      <c r="U426" s="3"/>
      <c r="V426" s="3"/>
      <c r="W426" s="12"/>
      <c r="X426" s="12"/>
      <c r="Y426" s="71"/>
      <c r="Z426" s="3"/>
      <c r="AA426" s="3"/>
      <c r="AB426" s="3"/>
    </row>
    <row r="427" spans="1:28" ht="107.25" customHeight="1">
      <c r="A427" s="142"/>
      <c r="B427" s="143"/>
      <c r="C427" s="143"/>
      <c r="D427" s="143"/>
      <c r="E427" s="144"/>
      <c r="F427" s="30" t="s">
        <v>64</v>
      </c>
      <c r="G427" s="6">
        <f t="shared" ref="G427:P427" si="284">G32+G79+G245+G268+G383+G294</f>
        <v>117007480.59</v>
      </c>
      <c r="H427" s="6">
        <f t="shared" si="284"/>
        <v>26492960.23</v>
      </c>
      <c r="I427" s="6">
        <f t="shared" si="284"/>
        <v>22629364.66</v>
      </c>
      <c r="J427" s="6">
        <f t="shared" si="284"/>
        <v>12003998.369999999</v>
      </c>
      <c r="K427" s="13">
        <f t="shared" si="284"/>
        <v>18218833.34</v>
      </c>
      <c r="L427" s="13">
        <f t="shared" si="284"/>
        <v>12249404.100000001</v>
      </c>
      <c r="M427" s="6">
        <f t="shared" si="284"/>
        <v>25412919.889999997</v>
      </c>
      <c r="N427" s="6">
        <f t="shared" si="284"/>
        <v>0</v>
      </c>
      <c r="O427" s="6">
        <f t="shared" si="284"/>
        <v>0</v>
      </c>
      <c r="P427" s="6">
        <f t="shared" si="284"/>
        <v>0</v>
      </c>
      <c r="Q427" s="3" t="s">
        <v>15</v>
      </c>
      <c r="R427" s="3" t="s">
        <v>15</v>
      </c>
      <c r="S427" s="71" t="s">
        <v>15</v>
      </c>
      <c r="T427" s="3" t="s">
        <v>15</v>
      </c>
      <c r="U427" s="3" t="s">
        <v>15</v>
      </c>
      <c r="V427" s="3" t="s">
        <v>15</v>
      </c>
      <c r="W427" s="12" t="s">
        <v>15</v>
      </c>
      <c r="X427" s="12" t="s">
        <v>15</v>
      </c>
      <c r="Y427" s="71" t="s">
        <v>15</v>
      </c>
      <c r="Z427" s="3"/>
      <c r="AA427" s="3"/>
      <c r="AB427" s="3"/>
    </row>
    <row r="428" spans="1:28" ht="51.75">
      <c r="A428" s="145"/>
      <c r="B428" s="146"/>
      <c r="C428" s="146"/>
      <c r="D428" s="146"/>
      <c r="E428" s="147"/>
      <c r="F428" s="115" t="s">
        <v>212</v>
      </c>
      <c r="G428" s="6"/>
      <c r="H428" s="3"/>
      <c r="I428" s="3"/>
      <c r="J428" s="12"/>
      <c r="K428" s="12"/>
      <c r="L428" s="12"/>
      <c r="M428" s="6"/>
      <c r="N428" s="12"/>
      <c r="O428" s="12"/>
      <c r="P428" s="13"/>
      <c r="Q428" s="3" t="s">
        <v>15</v>
      </c>
      <c r="R428" s="3" t="s">
        <v>15</v>
      </c>
      <c r="S428" s="71" t="s">
        <v>15</v>
      </c>
      <c r="T428" s="3" t="s">
        <v>15</v>
      </c>
      <c r="U428" s="3" t="s">
        <v>15</v>
      </c>
      <c r="V428" s="3" t="s">
        <v>15</v>
      </c>
      <c r="W428" s="12" t="s">
        <v>15</v>
      </c>
      <c r="X428" s="12" t="s">
        <v>15</v>
      </c>
      <c r="Y428" s="71" t="s">
        <v>15</v>
      </c>
      <c r="Z428" s="3"/>
      <c r="AA428" s="3"/>
      <c r="AB428" s="3"/>
    </row>
    <row r="429" spans="1:28">
      <c r="P429" s="14"/>
    </row>
    <row r="430" spans="1:28">
      <c r="B430" s="7"/>
      <c r="G430" s="7"/>
    </row>
    <row r="431" spans="1:28">
      <c r="B431" s="7"/>
    </row>
    <row r="432" spans="1:28">
      <c r="B432" s="7"/>
    </row>
  </sheetData>
  <mergeCells count="546">
    <mergeCell ref="B378:B380"/>
    <mergeCell ref="E378:E380"/>
    <mergeCell ref="E375:E377"/>
    <mergeCell ref="C375:C377"/>
    <mergeCell ref="D375:D377"/>
    <mergeCell ref="C378:C380"/>
    <mergeCell ref="D378:D380"/>
    <mergeCell ref="B375:B377"/>
    <mergeCell ref="B372:B374"/>
    <mergeCell ref="C372:C374"/>
    <mergeCell ref="D372:D374"/>
    <mergeCell ref="E372:E374"/>
    <mergeCell ref="B74:B76"/>
    <mergeCell ref="E74:E76"/>
    <mergeCell ref="D74:D76"/>
    <mergeCell ref="C74:C76"/>
    <mergeCell ref="D227:D229"/>
    <mergeCell ref="C227:C229"/>
    <mergeCell ref="E227:E229"/>
    <mergeCell ref="A385:B385"/>
    <mergeCell ref="A384:B384"/>
    <mergeCell ref="B369:B371"/>
    <mergeCell ref="E381:E383"/>
    <mergeCell ref="B381:B383"/>
    <mergeCell ref="B283:B285"/>
    <mergeCell ref="C283:C285"/>
    <mergeCell ref="D283:D285"/>
    <mergeCell ref="E283:E285"/>
    <mergeCell ref="E280:E282"/>
    <mergeCell ref="B280:B282"/>
    <mergeCell ref="C280:C282"/>
    <mergeCell ref="D280:D282"/>
    <mergeCell ref="A286:A288"/>
    <mergeCell ref="D286:D288"/>
    <mergeCell ref="E286:E288"/>
    <mergeCell ref="A246:B246"/>
    <mergeCell ref="B410:B412"/>
    <mergeCell ref="C410:C412"/>
    <mergeCell ref="D410:D412"/>
    <mergeCell ref="E410:E412"/>
    <mergeCell ref="B401:B403"/>
    <mergeCell ref="C401:C403"/>
    <mergeCell ref="D401:D403"/>
    <mergeCell ref="E401:E403"/>
    <mergeCell ref="B407:B409"/>
    <mergeCell ref="C407:C409"/>
    <mergeCell ref="D407:D409"/>
    <mergeCell ref="E407:E409"/>
    <mergeCell ref="C404:C406"/>
    <mergeCell ref="D404:D406"/>
    <mergeCell ref="E404:E406"/>
    <mergeCell ref="B404:B406"/>
    <mergeCell ref="E386:E388"/>
    <mergeCell ref="B386:B388"/>
    <mergeCell ref="C386:C388"/>
    <mergeCell ref="D386:D388"/>
    <mergeCell ref="C389:C391"/>
    <mergeCell ref="B389:B391"/>
    <mergeCell ref="B360:B362"/>
    <mergeCell ref="B363:B365"/>
    <mergeCell ref="C360:C362"/>
    <mergeCell ref="D360:D362"/>
    <mergeCell ref="C363:C365"/>
    <mergeCell ref="D363:D365"/>
    <mergeCell ref="C381:C383"/>
    <mergeCell ref="D381:D383"/>
    <mergeCell ref="D389:D391"/>
    <mergeCell ref="E360:E362"/>
    <mergeCell ref="E363:E365"/>
    <mergeCell ref="B366:B368"/>
    <mergeCell ref="C366:C368"/>
    <mergeCell ref="D366:D368"/>
    <mergeCell ref="E366:E368"/>
    <mergeCell ref="C369:C371"/>
    <mergeCell ref="D369:D371"/>
    <mergeCell ref="E369:E371"/>
    <mergeCell ref="B68:B70"/>
    <mergeCell ref="C68:C70"/>
    <mergeCell ref="D68:D70"/>
    <mergeCell ref="E68:E70"/>
    <mergeCell ref="B333:B335"/>
    <mergeCell ref="C333:C335"/>
    <mergeCell ref="D333:D335"/>
    <mergeCell ref="E333:E335"/>
    <mergeCell ref="E330:E332"/>
    <mergeCell ref="A269:B269"/>
    <mergeCell ref="B271:B273"/>
    <mergeCell ref="E271:E273"/>
    <mergeCell ref="A270:B270"/>
    <mergeCell ref="A266:A268"/>
    <mergeCell ref="B266:B268"/>
    <mergeCell ref="C266:C268"/>
    <mergeCell ref="D266:D268"/>
    <mergeCell ref="E266:E268"/>
    <mergeCell ref="B274:B276"/>
    <mergeCell ref="E274:E276"/>
    <mergeCell ref="A289:A291"/>
    <mergeCell ref="B289:B291"/>
    <mergeCell ref="C289:C291"/>
    <mergeCell ref="A283:A285"/>
    <mergeCell ref="E212:E214"/>
    <mergeCell ref="A209:A211"/>
    <mergeCell ref="C251:C253"/>
    <mergeCell ref="B260:B262"/>
    <mergeCell ref="D251:D253"/>
    <mergeCell ref="E251:E253"/>
    <mergeCell ref="C260:C262"/>
    <mergeCell ref="D260:D262"/>
    <mergeCell ref="E260:E262"/>
    <mergeCell ref="C248:C250"/>
    <mergeCell ref="D248:D250"/>
    <mergeCell ref="E248:E250"/>
    <mergeCell ref="A248:A250"/>
    <mergeCell ref="B248:B250"/>
    <mergeCell ref="D230:D232"/>
    <mergeCell ref="E230:E232"/>
    <mergeCell ref="B224:B226"/>
    <mergeCell ref="C224:C226"/>
    <mergeCell ref="D224:D226"/>
    <mergeCell ref="E224:E226"/>
    <mergeCell ref="B230:B232"/>
    <mergeCell ref="C230:C232"/>
    <mergeCell ref="B227:B229"/>
    <mergeCell ref="B239:B241"/>
    <mergeCell ref="E206:E208"/>
    <mergeCell ref="A263:A265"/>
    <mergeCell ref="B263:B265"/>
    <mergeCell ref="C263:C265"/>
    <mergeCell ref="D263:D265"/>
    <mergeCell ref="E263:E265"/>
    <mergeCell ref="A254:A256"/>
    <mergeCell ref="B254:B256"/>
    <mergeCell ref="C254:C256"/>
    <mergeCell ref="D254:D256"/>
    <mergeCell ref="E254:E256"/>
    <mergeCell ref="A257:A259"/>
    <mergeCell ref="B257:B259"/>
    <mergeCell ref="C257:C259"/>
    <mergeCell ref="D257:D259"/>
    <mergeCell ref="E257:E259"/>
    <mergeCell ref="A260:A262"/>
    <mergeCell ref="A247:B247"/>
    <mergeCell ref="A215:A217"/>
    <mergeCell ref="B215:B217"/>
    <mergeCell ref="C215:C217"/>
    <mergeCell ref="E215:E217"/>
    <mergeCell ref="A251:A253"/>
    <mergeCell ref="B251:B253"/>
    <mergeCell ref="A206:A208"/>
    <mergeCell ref="B206:B208"/>
    <mergeCell ref="C206:C208"/>
    <mergeCell ref="B209:B211"/>
    <mergeCell ref="B212:B214"/>
    <mergeCell ref="C212:C214"/>
    <mergeCell ref="A191:A193"/>
    <mergeCell ref="B191:B193"/>
    <mergeCell ref="C191:C193"/>
    <mergeCell ref="A203:A205"/>
    <mergeCell ref="B203:B205"/>
    <mergeCell ref="C203:C205"/>
    <mergeCell ref="A200:A202"/>
    <mergeCell ref="B200:B202"/>
    <mergeCell ref="C200:C202"/>
    <mergeCell ref="E203:E205"/>
    <mergeCell ref="A185:A187"/>
    <mergeCell ref="B185:B187"/>
    <mergeCell ref="C185:C187"/>
    <mergeCell ref="E185:E187"/>
    <mergeCell ref="A188:A190"/>
    <mergeCell ref="B188:B190"/>
    <mergeCell ref="C188:C190"/>
    <mergeCell ref="E188:E190"/>
    <mergeCell ref="E191:E193"/>
    <mergeCell ref="A194:A196"/>
    <mergeCell ref="B194:B196"/>
    <mergeCell ref="C194:C196"/>
    <mergeCell ref="E194:E196"/>
    <mergeCell ref="A197:A199"/>
    <mergeCell ref="B197:B199"/>
    <mergeCell ref="C197:C199"/>
    <mergeCell ref="E197:E199"/>
    <mergeCell ref="A179:A181"/>
    <mergeCell ref="B179:B181"/>
    <mergeCell ref="C179:C181"/>
    <mergeCell ref="E179:E181"/>
    <mergeCell ref="A182:A184"/>
    <mergeCell ref="B182:B184"/>
    <mergeCell ref="C182:C184"/>
    <mergeCell ref="E182:E184"/>
    <mergeCell ref="E200:E202"/>
    <mergeCell ref="A170:A172"/>
    <mergeCell ref="B170:B172"/>
    <mergeCell ref="C170:C172"/>
    <mergeCell ref="E170:E172"/>
    <mergeCell ref="A176:A178"/>
    <mergeCell ref="B176:B178"/>
    <mergeCell ref="C176:C178"/>
    <mergeCell ref="E176:E178"/>
    <mergeCell ref="A173:A175"/>
    <mergeCell ref="B173:B175"/>
    <mergeCell ref="C173:C175"/>
    <mergeCell ref="E173:E175"/>
    <mergeCell ref="E158:E160"/>
    <mergeCell ref="A161:A163"/>
    <mergeCell ref="B161:B163"/>
    <mergeCell ref="C161:C163"/>
    <mergeCell ref="E161:E163"/>
    <mergeCell ref="A167:A169"/>
    <mergeCell ref="B167:B169"/>
    <mergeCell ref="C167:C169"/>
    <mergeCell ref="E167:E169"/>
    <mergeCell ref="A164:A166"/>
    <mergeCell ref="B164:B166"/>
    <mergeCell ref="C164:C166"/>
    <mergeCell ref="E164:E166"/>
    <mergeCell ref="A1:Y1"/>
    <mergeCell ref="A2:Y2"/>
    <mergeCell ref="A3:Y3"/>
    <mergeCell ref="A5:Y5"/>
    <mergeCell ref="A6:Y6"/>
    <mergeCell ref="A7:Y7"/>
    <mergeCell ref="A242:A245"/>
    <mergeCell ref="B242:B245"/>
    <mergeCell ref="C242:C245"/>
    <mergeCell ref="E242:E245"/>
    <mergeCell ref="A100:A102"/>
    <mergeCell ref="B100:B102"/>
    <mergeCell ref="C100:C102"/>
    <mergeCell ref="E100:E102"/>
    <mergeCell ref="A106:A108"/>
    <mergeCell ref="B106:B108"/>
    <mergeCell ref="C106:C108"/>
    <mergeCell ref="E106:E108"/>
    <mergeCell ref="A94:A96"/>
    <mergeCell ref="B94:B96"/>
    <mergeCell ref="A149:A151"/>
    <mergeCell ref="B149:B151"/>
    <mergeCell ref="C149:C151"/>
    <mergeCell ref="C158:C160"/>
    <mergeCell ref="A85:A87"/>
    <mergeCell ref="B85:B87"/>
    <mergeCell ref="C85:C87"/>
    <mergeCell ref="E85:E87"/>
    <mergeCell ref="A88:A90"/>
    <mergeCell ref="B88:B90"/>
    <mergeCell ref="C88:C90"/>
    <mergeCell ref="E88:E90"/>
    <mergeCell ref="A91:A93"/>
    <mergeCell ref="B91:B93"/>
    <mergeCell ref="C91:C93"/>
    <mergeCell ref="E91:E93"/>
    <mergeCell ref="A53:A55"/>
    <mergeCell ref="B53:B55"/>
    <mergeCell ref="C53:C55"/>
    <mergeCell ref="D53:D55"/>
    <mergeCell ref="E53:E55"/>
    <mergeCell ref="A82:A84"/>
    <mergeCell ref="B82:B84"/>
    <mergeCell ref="C82:C84"/>
    <mergeCell ref="E82:E84"/>
    <mergeCell ref="A77:A79"/>
    <mergeCell ref="B77:B79"/>
    <mergeCell ref="C77:C79"/>
    <mergeCell ref="E77:E79"/>
    <mergeCell ref="A80:B80"/>
    <mergeCell ref="A81:B81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C47:C49"/>
    <mergeCell ref="D47:D49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R10:R12"/>
    <mergeCell ref="S11:S12"/>
    <mergeCell ref="A14:B14"/>
    <mergeCell ref="F10:F12"/>
    <mergeCell ref="G11:G12"/>
    <mergeCell ref="Q10:Q12"/>
    <mergeCell ref="A9:A12"/>
    <mergeCell ref="B9:B12"/>
    <mergeCell ref="C9:D9"/>
    <mergeCell ref="C10:C12"/>
    <mergeCell ref="D10:D12"/>
    <mergeCell ref="E9:E12"/>
    <mergeCell ref="F9:P9"/>
    <mergeCell ref="G10:P10"/>
    <mergeCell ref="H11:P11"/>
    <mergeCell ref="Q9:AB9"/>
    <mergeCell ref="S10:AB10"/>
    <mergeCell ref="T11:AB11"/>
    <mergeCell ref="A112:A114"/>
    <mergeCell ref="B112:B114"/>
    <mergeCell ref="C112:C114"/>
    <mergeCell ref="E112:E114"/>
    <mergeCell ref="A115:A117"/>
    <mergeCell ref="B115:B117"/>
    <mergeCell ref="C115:C117"/>
    <mergeCell ref="E115:E117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C94:C96"/>
    <mergeCell ref="E94:E96"/>
    <mergeCell ref="A97:A99"/>
    <mergeCell ref="B97:B99"/>
    <mergeCell ref="C97:C99"/>
    <mergeCell ref="E97:E99"/>
    <mergeCell ref="E121:E123"/>
    <mergeCell ref="C318:C320"/>
    <mergeCell ref="D318:D320"/>
    <mergeCell ref="E318:E320"/>
    <mergeCell ref="B315:B317"/>
    <mergeCell ref="D289:D291"/>
    <mergeCell ref="E289:E291"/>
    <mergeCell ref="E312:E314"/>
    <mergeCell ref="B312:B314"/>
    <mergeCell ref="B136:B138"/>
    <mergeCell ref="C136:C138"/>
    <mergeCell ref="E136:E138"/>
    <mergeCell ref="B139:B142"/>
    <mergeCell ref="B130:B132"/>
    <mergeCell ref="C130:C132"/>
    <mergeCell ref="E130:E132"/>
    <mergeCell ref="C209:C211"/>
    <mergeCell ref="E209:E211"/>
    <mergeCell ref="B286:B288"/>
    <mergeCell ref="C286:C288"/>
    <mergeCell ref="E149:E151"/>
    <mergeCell ref="B152:B154"/>
    <mergeCell ref="C152:C154"/>
    <mergeCell ref="E152:E154"/>
    <mergeCell ref="E292:E294"/>
    <mergeCell ref="E124:E126"/>
    <mergeCell ref="A127:A129"/>
    <mergeCell ref="B127:B129"/>
    <mergeCell ref="C127:C129"/>
    <mergeCell ref="E127:E129"/>
    <mergeCell ref="B146:B148"/>
    <mergeCell ref="C146:C148"/>
    <mergeCell ref="E146:E148"/>
    <mergeCell ref="B133:B135"/>
    <mergeCell ref="C133:C135"/>
    <mergeCell ref="E133:E135"/>
    <mergeCell ref="A136:A138"/>
    <mergeCell ref="A139:A142"/>
    <mergeCell ref="A146:A148"/>
    <mergeCell ref="A130:A132"/>
    <mergeCell ref="A133:A135"/>
    <mergeCell ref="A152:A154"/>
    <mergeCell ref="A155:A157"/>
    <mergeCell ref="B155:B157"/>
    <mergeCell ref="C155:C157"/>
    <mergeCell ref="E155:E157"/>
    <mergeCell ref="A158:A160"/>
    <mergeCell ref="B158:B160"/>
    <mergeCell ref="B327:B329"/>
    <mergeCell ref="A118:A120"/>
    <mergeCell ref="B118:B120"/>
    <mergeCell ref="C118:C120"/>
    <mergeCell ref="E118:E120"/>
    <mergeCell ref="A121:A123"/>
    <mergeCell ref="B121:B123"/>
    <mergeCell ref="E221:E223"/>
    <mergeCell ref="C221:C223"/>
    <mergeCell ref="C218:C220"/>
    <mergeCell ref="C121:C123"/>
    <mergeCell ref="A124:A126"/>
    <mergeCell ref="B124:B126"/>
    <mergeCell ref="C124:C126"/>
    <mergeCell ref="C139:C142"/>
    <mergeCell ref="E139:E142"/>
    <mergeCell ref="A143:A145"/>
    <mergeCell ref="B143:B145"/>
    <mergeCell ref="C143:C145"/>
    <mergeCell ref="E143:E145"/>
    <mergeCell ref="A292:A294"/>
    <mergeCell ref="B292:B294"/>
    <mergeCell ref="C292:C294"/>
    <mergeCell ref="D292:D294"/>
    <mergeCell ref="E324:E326"/>
    <mergeCell ref="A295:B295"/>
    <mergeCell ref="A296:B296"/>
    <mergeCell ref="B297:B299"/>
    <mergeCell ref="B300:B302"/>
    <mergeCell ref="E297:E299"/>
    <mergeCell ref="E300:E302"/>
    <mergeCell ref="E303:E305"/>
    <mergeCell ref="E306:E308"/>
    <mergeCell ref="E309:E311"/>
    <mergeCell ref="E321:E323"/>
    <mergeCell ref="B303:B305"/>
    <mergeCell ref="B306:B308"/>
    <mergeCell ref="B309:B311"/>
    <mergeCell ref="B321:B323"/>
    <mergeCell ref="B318:B320"/>
    <mergeCell ref="B71:B73"/>
    <mergeCell ref="C71:C73"/>
    <mergeCell ref="D71:D73"/>
    <mergeCell ref="E71:E73"/>
    <mergeCell ref="C345:C347"/>
    <mergeCell ref="D345:D347"/>
    <mergeCell ref="E345:E347"/>
    <mergeCell ref="C342:C344"/>
    <mergeCell ref="D342:D344"/>
    <mergeCell ref="E342:E344"/>
    <mergeCell ref="B342:B344"/>
    <mergeCell ref="B345:B347"/>
    <mergeCell ref="E339:E341"/>
    <mergeCell ref="D339:D341"/>
    <mergeCell ref="C339:C341"/>
    <mergeCell ref="B339:B341"/>
    <mergeCell ref="B336:B338"/>
    <mergeCell ref="C336:C338"/>
    <mergeCell ref="D336:D338"/>
    <mergeCell ref="E336:E338"/>
    <mergeCell ref="E218:E220"/>
    <mergeCell ref="B221:B223"/>
    <mergeCell ref="B218:B220"/>
    <mergeCell ref="E327:E329"/>
    <mergeCell ref="B357:B359"/>
    <mergeCell ref="C357:C359"/>
    <mergeCell ref="D357:D359"/>
    <mergeCell ref="E357:E359"/>
    <mergeCell ref="B348:B350"/>
    <mergeCell ref="B351:B353"/>
    <mergeCell ref="B354:B356"/>
    <mergeCell ref="C351:C353"/>
    <mergeCell ref="D351:D353"/>
    <mergeCell ref="E351:E353"/>
    <mergeCell ref="C354:C356"/>
    <mergeCell ref="D354:D356"/>
    <mergeCell ref="E354:E356"/>
    <mergeCell ref="C348:C350"/>
    <mergeCell ref="D348:D350"/>
    <mergeCell ref="E348:E350"/>
    <mergeCell ref="E389:E391"/>
    <mergeCell ref="A389:A391"/>
    <mergeCell ref="B398:B400"/>
    <mergeCell ref="C398:C400"/>
    <mergeCell ref="D398:D400"/>
    <mergeCell ref="E398:E400"/>
    <mergeCell ref="B392:B394"/>
    <mergeCell ref="C392:C394"/>
    <mergeCell ref="D392:D394"/>
    <mergeCell ref="E392:E394"/>
    <mergeCell ref="B395:B397"/>
    <mergeCell ref="C395:C397"/>
    <mergeCell ref="D395:D397"/>
    <mergeCell ref="E395:E397"/>
    <mergeCell ref="B421:B423"/>
    <mergeCell ref="C421:C423"/>
    <mergeCell ref="D421:D423"/>
    <mergeCell ref="E421:E423"/>
    <mergeCell ref="A424:E428"/>
    <mergeCell ref="A413:B413"/>
    <mergeCell ref="A414:B414"/>
    <mergeCell ref="E415:E417"/>
    <mergeCell ref="B415:B417"/>
    <mergeCell ref="C415:C417"/>
    <mergeCell ref="D415:D417"/>
    <mergeCell ref="B418:B420"/>
    <mergeCell ref="C418:C420"/>
    <mergeCell ref="D418:D420"/>
    <mergeCell ref="E418:E420"/>
    <mergeCell ref="C239:C241"/>
    <mergeCell ref="D239:D241"/>
    <mergeCell ref="E239:E241"/>
    <mergeCell ref="B236:B238"/>
    <mergeCell ref="B233:B235"/>
    <mergeCell ref="C233:C235"/>
    <mergeCell ref="D233:D235"/>
    <mergeCell ref="E233:E235"/>
    <mergeCell ref="C236:C238"/>
    <mergeCell ref="D236:D238"/>
    <mergeCell ref="E236:E238"/>
  </mergeCells>
  <pageMargins left="0.70866141732283472" right="0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2020-03-23T09:49:44Z</cp:lastPrinted>
  <dcterms:created xsi:type="dcterms:W3CDTF">2016-05-12T05:25:06Z</dcterms:created>
  <dcterms:modified xsi:type="dcterms:W3CDTF">2020-03-23T09:49:53Z</dcterms:modified>
</cp:coreProperties>
</file>