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61" i="1"/>
  <c r="K61"/>
  <c r="G62"/>
  <c r="G170"/>
  <c r="G28"/>
  <c r="G27"/>
  <c r="G26"/>
  <c r="N171"/>
  <c r="M171"/>
  <c r="L171"/>
  <c r="K171"/>
  <c r="J171"/>
  <c r="G174"/>
  <c r="J172"/>
  <c r="G242"/>
  <c r="G241"/>
  <c r="G240"/>
  <c r="G264"/>
  <c r="G261"/>
  <c r="G260"/>
  <c r="G263"/>
  <c r="N112"/>
  <c r="N94" s="1"/>
  <c r="M112"/>
  <c r="L112"/>
  <c r="M94"/>
  <c r="M91" s="1"/>
  <c r="L94"/>
  <c r="L91" s="1"/>
  <c r="K130"/>
  <c r="L130"/>
  <c r="M130"/>
  <c r="N26"/>
  <c r="N263"/>
  <c r="M263"/>
  <c r="N260"/>
  <c r="N258"/>
  <c r="N255" s="1"/>
  <c r="N270" s="1"/>
  <c r="M258"/>
  <c r="M255" s="1"/>
  <c r="N242"/>
  <c r="N241"/>
  <c r="N184" s="1"/>
  <c r="N192"/>
  <c r="M192"/>
  <c r="N189"/>
  <c r="M189"/>
  <c r="N186"/>
  <c r="N185"/>
  <c r="G185" s="1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194"/>
  <c r="G193"/>
  <c r="G191"/>
  <c r="G190"/>
  <c r="G188"/>
  <c r="G187"/>
  <c r="N177"/>
  <c r="N176"/>
  <c r="N175"/>
  <c r="N167"/>
  <c r="M167"/>
  <c r="L167"/>
  <c r="N166"/>
  <c r="M166"/>
  <c r="L166"/>
  <c r="N162"/>
  <c r="G162"/>
  <c r="G146"/>
  <c r="G145"/>
  <c r="G147"/>
  <c r="N145"/>
  <c r="N144"/>
  <c r="N141" s="1"/>
  <c r="N143"/>
  <c r="N140" s="1"/>
  <c r="M140"/>
  <c r="M141"/>
  <c r="L141"/>
  <c r="N136"/>
  <c r="N130"/>
  <c r="N127"/>
  <c r="G138"/>
  <c r="G137"/>
  <c r="G135"/>
  <c r="G134"/>
  <c r="G133"/>
  <c r="G132"/>
  <c r="G131"/>
  <c r="G129"/>
  <c r="G128"/>
  <c r="N124"/>
  <c r="G125"/>
  <c r="G123"/>
  <c r="N122"/>
  <c r="N119" s="1"/>
  <c r="N120"/>
  <c r="M120"/>
  <c r="L120"/>
  <c r="G117"/>
  <c r="G116"/>
  <c r="G115"/>
  <c r="N115"/>
  <c r="N109"/>
  <c r="G109" s="1"/>
  <c r="N106"/>
  <c r="G106" s="1"/>
  <c r="G111"/>
  <c r="G110"/>
  <c r="G108"/>
  <c r="G107"/>
  <c r="G102"/>
  <c r="G101"/>
  <c r="G99"/>
  <c r="G98"/>
  <c r="G97"/>
  <c r="N97"/>
  <c r="N95"/>
  <c r="N92" s="1"/>
  <c r="N96"/>
  <c r="G90"/>
  <c r="G89"/>
  <c r="G88"/>
  <c r="N88"/>
  <c r="N81" s="1"/>
  <c r="N78" s="1"/>
  <c r="N83"/>
  <c r="N80" s="1"/>
  <c r="N82"/>
  <c r="N79" s="1"/>
  <c r="G77"/>
  <c r="G76"/>
  <c r="G74"/>
  <c r="N75"/>
  <c r="N72" s="1"/>
  <c r="N69" s="1"/>
  <c r="N74"/>
  <c r="N73"/>
  <c r="N70" s="1"/>
  <c r="N52"/>
  <c r="N49"/>
  <c r="G49" s="1"/>
  <c r="N46"/>
  <c r="N66"/>
  <c r="G54"/>
  <c r="G53"/>
  <c r="G51"/>
  <c r="G50"/>
  <c r="G48"/>
  <c r="G47"/>
  <c r="N45"/>
  <c r="N42" s="1"/>
  <c r="G39"/>
  <c r="G38"/>
  <c r="N37"/>
  <c r="N34" s="1"/>
  <c r="N36"/>
  <c r="N19"/>
  <c r="N31" s="1"/>
  <c r="N20"/>
  <c r="N17" s="1"/>
  <c r="N29" s="1"/>
  <c r="N21"/>
  <c r="N18" s="1"/>
  <c r="N30" s="1"/>
  <c r="N23"/>
  <c r="N35"/>
  <c r="N44"/>
  <c r="N41" s="1"/>
  <c r="G25"/>
  <c r="G24"/>
  <c r="J242"/>
  <c r="J241"/>
  <c r="J240"/>
  <c r="J124"/>
  <c r="J143"/>
  <c r="J237"/>
  <c r="G257" l="1"/>
  <c r="N240"/>
  <c r="N183" s="1"/>
  <c r="N180" s="1"/>
  <c r="N91"/>
  <c r="N160" s="1"/>
  <c r="G130"/>
  <c r="N161"/>
  <c r="G75"/>
  <c r="G73"/>
  <c r="G72"/>
  <c r="N257"/>
  <c r="N254" s="1"/>
  <c r="N269" s="1"/>
  <c r="N182"/>
  <c r="G182" s="1"/>
  <c r="N181"/>
  <c r="G141"/>
  <c r="N139"/>
  <c r="N142"/>
  <c r="G140"/>
  <c r="N121"/>
  <c r="N118" s="1"/>
  <c r="N43"/>
  <c r="N40" s="1"/>
  <c r="N64" s="1"/>
  <c r="N65"/>
  <c r="J95"/>
  <c r="M115"/>
  <c r="L115"/>
  <c r="K115"/>
  <c r="J115"/>
  <c r="J231"/>
  <c r="J155"/>
  <c r="J152" s="1"/>
  <c r="M157"/>
  <c r="L157"/>
  <c r="K157"/>
  <c r="J157"/>
  <c r="J154" s="1"/>
  <c r="J151" s="1"/>
  <c r="J109"/>
  <c r="J106"/>
  <c r="G105"/>
  <c r="G104"/>
  <c r="M103"/>
  <c r="L103"/>
  <c r="K103"/>
  <c r="I103"/>
  <c r="H103"/>
  <c r="J103"/>
  <c r="M44"/>
  <c r="M41" s="1"/>
  <c r="L44"/>
  <c r="L41" s="1"/>
  <c r="K44"/>
  <c r="J44"/>
  <c r="J58"/>
  <c r="J49"/>
  <c r="J234"/>
  <c r="M270"/>
  <c r="L258"/>
  <c r="L255" s="1"/>
  <c r="L270" s="1"/>
  <c r="L263"/>
  <c r="M260"/>
  <c r="M257" s="1"/>
  <c r="M254" s="1"/>
  <c r="M269" s="1"/>
  <c r="L260"/>
  <c r="L189"/>
  <c r="G189" s="1"/>
  <c r="L192"/>
  <c r="J189"/>
  <c r="K189"/>
  <c r="J23"/>
  <c r="I284"/>
  <c r="I290" s="1"/>
  <c r="G290" s="1"/>
  <c r="I283"/>
  <c r="I289" s="1"/>
  <c r="G289" s="1"/>
  <c r="I282"/>
  <c r="I277"/>
  <c r="I281" s="1"/>
  <c r="G280"/>
  <c r="I144"/>
  <c r="I143"/>
  <c r="I44"/>
  <c r="I58"/>
  <c r="G59"/>
  <c r="I148"/>
  <c r="G148" s="1"/>
  <c r="G150"/>
  <c r="G149"/>
  <c r="I171"/>
  <c r="H171"/>
  <c r="I172"/>
  <c r="H172"/>
  <c r="M186"/>
  <c r="M240" s="1"/>
  <c r="M183" s="1"/>
  <c r="M180" s="1"/>
  <c r="L186"/>
  <c r="M144"/>
  <c r="L144"/>
  <c r="M143"/>
  <c r="M139" s="1"/>
  <c r="L143"/>
  <c r="L140" s="1"/>
  <c r="L139" s="1"/>
  <c r="G139" s="1"/>
  <c r="M145"/>
  <c r="L145"/>
  <c r="M133"/>
  <c r="L133"/>
  <c r="M127"/>
  <c r="L127"/>
  <c r="M124"/>
  <c r="L124"/>
  <c r="M136"/>
  <c r="L136"/>
  <c r="M88"/>
  <c r="M81" s="1"/>
  <c r="M78" s="1"/>
  <c r="L88"/>
  <c r="L81" s="1"/>
  <c r="L78" s="1"/>
  <c r="M75"/>
  <c r="M72" s="1"/>
  <c r="M69" s="1"/>
  <c r="L75"/>
  <c r="L72" s="1"/>
  <c r="L69" s="1"/>
  <c r="M52"/>
  <c r="L52"/>
  <c r="M49"/>
  <c r="L49"/>
  <c r="M46"/>
  <c r="L46"/>
  <c r="M45"/>
  <c r="M42" s="1"/>
  <c r="L45"/>
  <c r="L42" s="1"/>
  <c r="M37"/>
  <c r="M34" s="1"/>
  <c r="L37"/>
  <c r="L34" s="1"/>
  <c r="M19"/>
  <c r="M31" s="1"/>
  <c r="L19"/>
  <c r="L31" s="1"/>
  <c r="M26"/>
  <c r="L26"/>
  <c r="M21"/>
  <c r="M18" s="1"/>
  <c r="M30" s="1"/>
  <c r="L21"/>
  <c r="L18" s="1"/>
  <c r="L30" s="1"/>
  <c r="M23"/>
  <c r="L23"/>
  <c r="G268"/>
  <c r="G267"/>
  <c r="G265"/>
  <c r="G262"/>
  <c r="G252"/>
  <c r="M242"/>
  <c r="M185" s="1"/>
  <c r="M182" s="1"/>
  <c r="L242"/>
  <c r="L185" s="1"/>
  <c r="L182" s="1"/>
  <c r="K242"/>
  <c r="I242"/>
  <c r="H242"/>
  <c r="M241"/>
  <c r="M184" s="1"/>
  <c r="M181" s="1"/>
  <c r="L241"/>
  <c r="K241"/>
  <c r="I241"/>
  <c r="H241"/>
  <c r="G221"/>
  <c r="G220"/>
  <c r="G218"/>
  <c r="G217"/>
  <c r="G215"/>
  <c r="G214"/>
  <c r="G212"/>
  <c r="G211"/>
  <c r="G209"/>
  <c r="G208"/>
  <c r="G206"/>
  <c r="G205"/>
  <c r="G203"/>
  <c r="G202"/>
  <c r="G197"/>
  <c r="G196"/>
  <c r="M177"/>
  <c r="L177"/>
  <c r="M176"/>
  <c r="L176"/>
  <c r="M175"/>
  <c r="L175"/>
  <c r="H122"/>
  <c r="M122"/>
  <c r="M119" s="1"/>
  <c r="L122"/>
  <c r="L119" s="1"/>
  <c r="K122"/>
  <c r="J122"/>
  <c r="M163"/>
  <c r="L163"/>
  <c r="H123"/>
  <c r="G159"/>
  <c r="G158"/>
  <c r="G156"/>
  <c r="G153"/>
  <c r="G126"/>
  <c r="M96"/>
  <c r="L96"/>
  <c r="K96"/>
  <c r="J96"/>
  <c r="I96"/>
  <c r="H96"/>
  <c r="M95"/>
  <c r="M92" s="1"/>
  <c r="L95"/>
  <c r="L92" s="1"/>
  <c r="K95"/>
  <c r="I95"/>
  <c r="H95"/>
  <c r="H92" s="1"/>
  <c r="M100"/>
  <c r="L100"/>
  <c r="K100"/>
  <c r="G100" s="1"/>
  <c r="J100"/>
  <c r="I100"/>
  <c r="H100"/>
  <c r="M97"/>
  <c r="L97"/>
  <c r="K97"/>
  <c r="J97"/>
  <c r="I97"/>
  <c r="H97"/>
  <c r="G114"/>
  <c r="G113"/>
  <c r="M83"/>
  <c r="L83"/>
  <c r="K83"/>
  <c r="J83"/>
  <c r="I83"/>
  <c r="H83"/>
  <c r="M82"/>
  <c r="M79" s="1"/>
  <c r="L82"/>
  <c r="L79" s="1"/>
  <c r="K82"/>
  <c r="K79" s="1"/>
  <c r="J82"/>
  <c r="J79" s="1"/>
  <c r="I82"/>
  <c r="I79" s="1"/>
  <c r="H82"/>
  <c r="H79" s="1"/>
  <c r="M74"/>
  <c r="L74"/>
  <c r="K74"/>
  <c r="J74"/>
  <c r="I74"/>
  <c r="H74"/>
  <c r="M73"/>
  <c r="M70" s="1"/>
  <c r="L73"/>
  <c r="L70" s="1"/>
  <c r="K73"/>
  <c r="J73"/>
  <c r="I73"/>
  <c r="H73"/>
  <c r="G87"/>
  <c r="G86"/>
  <c r="G85"/>
  <c r="G56"/>
  <c r="M36"/>
  <c r="L36"/>
  <c r="K36"/>
  <c r="J36"/>
  <c r="I36"/>
  <c r="H36"/>
  <c r="M35"/>
  <c r="L35"/>
  <c r="K35"/>
  <c r="J35"/>
  <c r="I35"/>
  <c r="H35"/>
  <c r="N285" l="1"/>
  <c r="G122"/>
  <c r="N286"/>
  <c r="L43"/>
  <c r="L40" s="1"/>
  <c r="L64" s="1"/>
  <c r="L257"/>
  <c r="L254" s="1"/>
  <c r="L269" s="1"/>
  <c r="G284"/>
  <c r="M43"/>
  <c r="M40" s="1"/>
  <c r="M64" s="1"/>
  <c r="G103"/>
  <c r="G58"/>
  <c r="G44"/>
  <c r="L240"/>
  <c r="L183" s="1"/>
  <c r="L180" s="1"/>
  <c r="M142"/>
  <c r="L142"/>
  <c r="L161"/>
  <c r="M161"/>
  <c r="M65"/>
  <c r="L65"/>
  <c r="L184"/>
  <c r="L181" s="1"/>
  <c r="M121"/>
  <c r="M118" s="1"/>
  <c r="M160" s="1"/>
  <c r="L121"/>
  <c r="L118" s="1"/>
  <c r="L160" s="1"/>
  <c r="M66"/>
  <c r="M288" s="1"/>
  <c r="L66"/>
  <c r="L288" s="1"/>
  <c r="L20"/>
  <c r="L17" s="1"/>
  <c r="L29" s="1"/>
  <c r="M20"/>
  <c r="M17" s="1"/>
  <c r="M29" s="1"/>
  <c r="G82"/>
  <c r="G83"/>
  <c r="G96"/>
  <c r="G95"/>
  <c r="G45"/>
  <c r="G42" s="1"/>
  <c r="G163" l="1"/>
  <c r="N288"/>
  <c r="M286"/>
  <c r="L286"/>
  <c r="M285"/>
  <c r="L285"/>
  <c r="G35"/>
  <c r="G36"/>
  <c r="G66" s="1"/>
  <c r="I26"/>
  <c r="H21" l="1"/>
  <c r="H18" s="1"/>
  <c r="H30" s="1"/>
  <c r="I21"/>
  <c r="I18" s="1"/>
  <c r="I30" s="1"/>
  <c r="J21"/>
  <c r="J18" s="1"/>
  <c r="J30" s="1"/>
  <c r="K21"/>
  <c r="K18" s="1"/>
  <c r="K30" s="1"/>
  <c r="H22"/>
  <c r="H19" s="1"/>
  <c r="H31" s="1"/>
  <c r="I22"/>
  <c r="I19" s="1"/>
  <c r="I31" s="1"/>
  <c r="J22"/>
  <c r="J19" s="1"/>
  <c r="J31" s="1"/>
  <c r="K22"/>
  <c r="K19" s="1"/>
  <c r="K31" s="1"/>
  <c r="H23"/>
  <c r="I23"/>
  <c r="K23"/>
  <c r="G23" s="1"/>
  <c r="G21"/>
  <c r="G18" s="1"/>
  <c r="G30" s="1"/>
  <c r="H26"/>
  <c r="J26"/>
  <c r="J20" s="1"/>
  <c r="J17" s="1"/>
  <c r="J29" s="1"/>
  <c r="K26"/>
  <c r="H37"/>
  <c r="H34" s="1"/>
  <c r="I37"/>
  <c r="I34" s="1"/>
  <c r="J37"/>
  <c r="J34" s="1"/>
  <c r="K37"/>
  <c r="H44"/>
  <c r="H41" s="1"/>
  <c r="H65" s="1"/>
  <c r="I41"/>
  <c r="I65" s="1"/>
  <c r="J41"/>
  <c r="J65" s="1"/>
  <c r="K41"/>
  <c r="K65" s="1"/>
  <c r="H45"/>
  <c r="H42" s="1"/>
  <c r="H66" s="1"/>
  <c r="I45"/>
  <c r="I42" s="1"/>
  <c r="I66" s="1"/>
  <c r="J45"/>
  <c r="J42" s="1"/>
  <c r="J66" s="1"/>
  <c r="K45"/>
  <c r="K42" s="1"/>
  <c r="K66" s="1"/>
  <c r="H46"/>
  <c r="I46"/>
  <c r="J46"/>
  <c r="K46"/>
  <c r="G46" s="1"/>
  <c r="H49"/>
  <c r="I49"/>
  <c r="K49"/>
  <c r="H52"/>
  <c r="I52"/>
  <c r="J52"/>
  <c r="K52"/>
  <c r="G52" s="1"/>
  <c r="H55"/>
  <c r="G55" s="1"/>
  <c r="H70"/>
  <c r="I70"/>
  <c r="J70"/>
  <c r="K70"/>
  <c r="H71"/>
  <c r="I71"/>
  <c r="J71"/>
  <c r="K71"/>
  <c r="H75"/>
  <c r="H72" s="1"/>
  <c r="I75"/>
  <c r="I72" s="1"/>
  <c r="J75"/>
  <c r="J72" s="1"/>
  <c r="K75"/>
  <c r="K72" s="1"/>
  <c r="H80"/>
  <c r="I80"/>
  <c r="J80"/>
  <c r="K80"/>
  <c r="H84"/>
  <c r="I84"/>
  <c r="J84"/>
  <c r="K84"/>
  <c r="H88"/>
  <c r="I88"/>
  <c r="J88"/>
  <c r="K88"/>
  <c r="J92"/>
  <c r="K92"/>
  <c r="I93"/>
  <c r="J93"/>
  <c r="K93"/>
  <c r="H112"/>
  <c r="H94" s="1"/>
  <c r="I112"/>
  <c r="I94" s="1"/>
  <c r="J112"/>
  <c r="J94" s="1"/>
  <c r="K112"/>
  <c r="K94" s="1"/>
  <c r="J119"/>
  <c r="K119"/>
  <c r="H120"/>
  <c r="I120"/>
  <c r="J120"/>
  <c r="K120"/>
  <c r="H124"/>
  <c r="I124"/>
  <c r="K124"/>
  <c r="H127"/>
  <c r="I127"/>
  <c r="J127"/>
  <c r="K127"/>
  <c r="G127" s="1"/>
  <c r="H130"/>
  <c r="I130"/>
  <c r="J130"/>
  <c r="H133"/>
  <c r="I133"/>
  <c r="J133"/>
  <c r="K133"/>
  <c r="H136"/>
  <c r="I136"/>
  <c r="J136"/>
  <c r="K136"/>
  <c r="G136" s="1"/>
  <c r="H143"/>
  <c r="H140" s="1"/>
  <c r="I140"/>
  <c r="K143"/>
  <c r="H144"/>
  <c r="H141" s="1"/>
  <c r="I142"/>
  <c r="J144"/>
  <c r="J141" s="1"/>
  <c r="K144"/>
  <c r="K141" s="1"/>
  <c r="H145"/>
  <c r="I145"/>
  <c r="J145"/>
  <c r="K145"/>
  <c r="I155"/>
  <c r="I157"/>
  <c r="G157" s="1"/>
  <c r="H167"/>
  <c r="I167"/>
  <c r="J167"/>
  <c r="J176" s="1"/>
  <c r="K170"/>
  <c r="K167" s="1"/>
  <c r="K176" s="1"/>
  <c r="H168"/>
  <c r="H177" s="1"/>
  <c r="I168"/>
  <c r="I177" s="1"/>
  <c r="J168"/>
  <c r="J177" s="1"/>
  <c r="K168"/>
  <c r="K177" s="1"/>
  <c r="I169"/>
  <c r="I166" s="1"/>
  <c r="I175" s="1"/>
  <c r="J169"/>
  <c r="J166" s="1"/>
  <c r="J175" s="1"/>
  <c r="K172"/>
  <c r="G167"/>
  <c r="G176" s="1"/>
  <c r="G286" s="1"/>
  <c r="G171"/>
  <c r="G168" s="1"/>
  <c r="G177" s="1"/>
  <c r="I185"/>
  <c r="I182" s="1"/>
  <c r="J185"/>
  <c r="J182" s="1"/>
  <c r="K185"/>
  <c r="K182" s="1"/>
  <c r="H186"/>
  <c r="I186"/>
  <c r="J186"/>
  <c r="K186"/>
  <c r="G186" s="1"/>
  <c r="H189"/>
  <c r="I189"/>
  <c r="H192"/>
  <c r="I192"/>
  <c r="J192"/>
  <c r="K192"/>
  <c r="G192" s="1"/>
  <c r="H195"/>
  <c r="G195" s="1"/>
  <c r="H198"/>
  <c r="G198" s="1"/>
  <c r="G199"/>
  <c r="G200"/>
  <c r="H201"/>
  <c r="G201" s="1"/>
  <c r="H204"/>
  <c r="G204" s="1"/>
  <c r="H207"/>
  <c r="G207" s="1"/>
  <c r="H210"/>
  <c r="G210" s="1"/>
  <c r="H213"/>
  <c r="G213" s="1"/>
  <c r="H216"/>
  <c r="H219"/>
  <c r="G219" s="1"/>
  <c r="I222"/>
  <c r="I225"/>
  <c r="I228"/>
  <c r="I184"/>
  <c r="I181" s="1"/>
  <c r="K184"/>
  <c r="H185"/>
  <c r="H249"/>
  <c r="H246" s="1"/>
  <c r="I249"/>
  <c r="I246" s="1"/>
  <c r="J249"/>
  <c r="J246" s="1"/>
  <c r="K249"/>
  <c r="K246" s="1"/>
  <c r="H251"/>
  <c r="I251"/>
  <c r="I248" s="1"/>
  <c r="I245" s="1"/>
  <c r="J251"/>
  <c r="K251"/>
  <c r="K248" s="1"/>
  <c r="K245" s="1"/>
  <c r="G249"/>
  <c r="G246" s="1"/>
  <c r="H258"/>
  <c r="H255" s="1"/>
  <c r="I258"/>
  <c r="I255" s="1"/>
  <c r="J258"/>
  <c r="J255" s="1"/>
  <c r="K258"/>
  <c r="K255" s="1"/>
  <c r="H260"/>
  <c r="I260"/>
  <c r="J260"/>
  <c r="K260"/>
  <c r="H263"/>
  <c r="I263"/>
  <c r="J263"/>
  <c r="K263"/>
  <c r="H266"/>
  <c r="I266"/>
  <c r="J266"/>
  <c r="K266"/>
  <c r="G277"/>
  <c r="G278"/>
  <c r="G279"/>
  <c r="G281"/>
  <c r="G282"/>
  <c r="G283"/>
  <c r="K169" l="1"/>
  <c r="K166" s="1"/>
  <c r="K175" s="1"/>
  <c r="G172"/>
  <c r="G169" s="1"/>
  <c r="G166" s="1"/>
  <c r="G175" s="1"/>
  <c r="K181"/>
  <c r="G181" s="1"/>
  <c r="G184"/>
  <c r="G124"/>
  <c r="K34"/>
  <c r="G37"/>
  <c r="G34" s="1"/>
  <c r="K240"/>
  <c r="K183" s="1"/>
  <c r="J183"/>
  <c r="J180" s="1"/>
  <c r="K43"/>
  <c r="H248"/>
  <c r="H245" s="1"/>
  <c r="G251"/>
  <c r="G248" s="1"/>
  <c r="G245" s="1"/>
  <c r="H240"/>
  <c r="H183" s="1"/>
  <c r="G216"/>
  <c r="I43"/>
  <c r="I40" s="1"/>
  <c r="I64" s="1"/>
  <c r="G266"/>
  <c r="J121"/>
  <c r="J118" s="1"/>
  <c r="J163"/>
  <c r="J288" s="1"/>
  <c r="J43"/>
  <c r="I240"/>
  <c r="H182"/>
  <c r="H169"/>
  <c r="H166" s="1"/>
  <c r="H175" s="1"/>
  <c r="K163"/>
  <c r="K288" s="1"/>
  <c r="K121"/>
  <c r="K118" s="1"/>
  <c r="I152"/>
  <c r="G155"/>
  <c r="H121"/>
  <c r="H118" s="1"/>
  <c r="H91"/>
  <c r="G94"/>
  <c r="G112"/>
  <c r="H81"/>
  <c r="H78" s="1"/>
  <c r="I81"/>
  <c r="I78" s="1"/>
  <c r="G84"/>
  <c r="J81"/>
  <c r="J78" s="1"/>
  <c r="K81"/>
  <c r="K78" s="1"/>
  <c r="H93"/>
  <c r="H163" s="1"/>
  <c r="H288" s="1"/>
  <c r="G93"/>
  <c r="I92"/>
  <c r="G92"/>
  <c r="G70"/>
  <c r="I154"/>
  <c r="G154" s="1"/>
  <c r="J40"/>
  <c r="J64" s="1"/>
  <c r="J285" s="1"/>
  <c r="G287"/>
  <c r="J91"/>
  <c r="G71"/>
  <c r="I69"/>
  <c r="K142"/>
  <c r="G120"/>
  <c r="J69"/>
  <c r="H20"/>
  <c r="H17" s="1"/>
  <c r="H29" s="1"/>
  <c r="I20"/>
  <c r="I17" s="1"/>
  <c r="I29" s="1"/>
  <c r="H69"/>
  <c r="H270"/>
  <c r="I257"/>
  <c r="I254" s="1"/>
  <c r="I269" s="1"/>
  <c r="J184"/>
  <c r="J181" s="1"/>
  <c r="J257"/>
  <c r="J254" s="1"/>
  <c r="I270"/>
  <c r="K140"/>
  <c r="K139" s="1"/>
  <c r="K91"/>
  <c r="K20"/>
  <c r="K17" s="1"/>
  <c r="K29" s="1"/>
  <c r="K257"/>
  <c r="K254" s="1"/>
  <c r="K269" s="1"/>
  <c r="J270"/>
  <c r="G79"/>
  <c r="K69"/>
  <c r="K40"/>
  <c r="K64" s="1"/>
  <c r="G258"/>
  <c r="G255" s="1"/>
  <c r="G270" s="1"/>
  <c r="H257"/>
  <c r="H254" s="1"/>
  <c r="J142"/>
  <c r="I91"/>
  <c r="G80"/>
  <c r="G41"/>
  <c r="G65" s="1"/>
  <c r="H43"/>
  <c r="H40" s="1"/>
  <c r="H64" s="1"/>
  <c r="G22"/>
  <c r="G19" s="1"/>
  <c r="G31" s="1"/>
  <c r="H184"/>
  <c r="J248"/>
  <c r="J245" s="1"/>
  <c r="K270"/>
  <c r="I151"/>
  <c r="G151" s="1"/>
  <c r="H139"/>
  <c r="H119"/>
  <c r="H161" s="1"/>
  <c r="G143"/>
  <c r="H142"/>
  <c r="I141"/>
  <c r="J140"/>
  <c r="J139" s="1"/>
  <c r="G144"/>
  <c r="K180" l="1"/>
  <c r="G180" s="1"/>
  <c r="G183"/>
  <c r="H286"/>
  <c r="H269"/>
  <c r="J161"/>
  <c r="J286" s="1"/>
  <c r="I121"/>
  <c r="I139"/>
  <c r="I163"/>
  <c r="G152"/>
  <c r="I122"/>
  <c r="J160"/>
  <c r="K161"/>
  <c r="K160"/>
  <c r="G43"/>
  <c r="G40" s="1"/>
  <c r="G64" s="1"/>
  <c r="I183"/>
  <c r="I180" s="1"/>
  <c r="H180"/>
  <c r="H181"/>
  <c r="H160"/>
  <c r="H285" s="1"/>
  <c r="G81"/>
  <c r="G78" s="1"/>
  <c r="G91"/>
  <c r="G20"/>
  <c r="G17" s="1"/>
  <c r="G29" s="1"/>
  <c r="G69"/>
  <c r="J269"/>
  <c r="G142"/>
  <c r="G254"/>
  <c r="G269" s="1"/>
  <c r="K286" l="1"/>
  <c r="G161"/>
  <c r="K285"/>
  <c r="G160"/>
  <c r="I118"/>
  <c r="I160" s="1"/>
  <c r="I285" s="1"/>
  <c r="G121"/>
  <c r="G118" s="1"/>
  <c r="G119"/>
  <c r="I119"/>
  <c r="I161" s="1"/>
  <c r="I286" s="1"/>
  <c r="G288"/>
  <c r="I288"/>
  <c r="G285" l="1"/>
</calcChain>
</file>

<file path=xl/sharedStrings.xml><?xml version="1.0" encoding="utf-8"?>
<sst xmlns="http://schemas.openxmlformats.org/spreadsheetml/2006/main" count="950" uniqueCount="181">
  <si>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</si>
  <si>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</si>
  <si>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</si>
  <si>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</si>
  <si>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</si>
  <si>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</si>
  <si>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</si>
  <si>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</si>
  <si>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</si>
  <si>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</si>
  <si>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</si>
  <si>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</si>
  <si>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</si>
  <si>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</si>
  <si>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</si>
  <si>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</si>
  <si>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</si>
  <si>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</si>
  <si>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</si>
  <si>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</si>
  <si>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</si>
  <si>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</si>
  <si>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</si>
  <si>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</si>
  <si>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</si>
  <si>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</si>
  <si>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</si>
  <si>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</si>
  <si>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</si>
  <si>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</si>
  <si>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</si>
  <si>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</si>
  <si>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</si>
  <si>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</si>
  <si>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</si>
  <si>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</si>
  <si>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</si>
  <si>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</si>
  <si>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</si>
  <si>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</si>
  <si>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</si>
  <si>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</si>
  <si>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</si>
  <si>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</si>
  <si>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</si>
  <si>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</si>
  <si>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</si>
  <si>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</si>
  <si>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</si>
  <si>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</si>
  <si>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</si>
  <si>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</si>
  <si>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</si>
  <si>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</si>
  <si>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</si>
  <si>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</si>
  <si>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</si>
  <si>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</si>
  <si>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</si>
  <si>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</si>
  <si>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</si>
  <si>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</si>
  <si>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</si>
  <si>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</si>
  <si>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</si>
  <si>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</si>
  <si>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</si>
  <si>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</si>
  <si>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</si>
  <si>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</si>
  <si>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</si>
  <si>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</si>
  <si>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</si>
  <si>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</si>
  <si>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</si>
  <si>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</si>
  <si>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</si>
  <si>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</si>
  <si>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</si>
  <si>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</si>
  <si>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</si>
  <si>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</si>
  <si>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</si>
  <si>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</si>
  <si>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</si>
  <si>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</si>
  <si>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</si>
  <si>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</si>
  <si>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</si>
  <si>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</si>
  <si>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</si>
  <si>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</si>
  <si>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</si>
  <si>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</si>
  <si>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</si>
  <si>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</si>
  <si>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</si>
  <si>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</si>
  <si>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</si>
  <si>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</si>
  <si>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</si>
  <si>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</si>
  <si>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</si>
  <si>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</si>
  <si>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</si>
  <si>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</si>
  <si>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</si>
  <si>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</si>
  <si>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</si>
  <si>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</si>
  <si>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</si>
  <si>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</si>
  <si>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</si>
  <si>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</si>
  <si>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</si>
  <si>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</si>
  <si>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</si>
  <si>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</si>
  <si>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</si>
  <si>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</si>
  <si>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</si>
  <si>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</si>
  <si>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</si>
  <si>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</si>
  <si>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</si>
  <si>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</si>
  <si>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</si>
  <si>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</si>
  <si>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</si>
  <si>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</si>
  <si>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</si>
  <si>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</si>
  <si>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</si>
  <si>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</si>
  <si>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</si>
  <si>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</si>
  <si>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</si>
  <si>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</si>
  <si>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</si>
  <si>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</si>
  <si>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</si>
  <si>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</si>
  <si>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</si>
  <si>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</si>
  <si>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</si>
  <si>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</si>
  <si>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</si>
  <si>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</si>
  <si>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</si>
  <si>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</si>
  <si>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Уровень обеспеченности местами (площадками) накопления ТКО с контейнерами (бункерами)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</si>
  <si>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</si>
  <si>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</si>
  <si>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</si>
  <si>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</si>
  <si>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</si>
  <si>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</si>
  <si>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Количество приобретенных контейнеров для сбора ТКО</t>
  </si>
  <si>
    <t>шт.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</si>
  <si>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</si>
  <si>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</si>
  <si>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</si>
  <si>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</si>
  <si>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</si>
  <si>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</si>
  <si>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</si>
  <si>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</si>
  <si>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</si>
  <si>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</si>
  <si>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</si>
  <si>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Установка светофоров на пешеходных переходах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</si>
  <si>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</si>
  <si>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Приложение№1 </t>
  </si>
  <si>
    <t xml:space="preserve">Объем выполненных работ 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</si>
  <si>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  <r>
      <rPr>
        <b/>
        <sz val="9"/>
        <color theme="1"/>
        <rFont val="Times New Roman"/>
        <family val="1"/>
        <charset val="204"/>
      </rPr>
      <t>Реконсмтрукция крыши центральной котельной.</t>
    </r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</si>
  <si>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</si>
  <si>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</si>
  <si>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</si>
  <si>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количество объектов на которые оформлена техническая кадастровая документация</t>
  </si>
  <si>
    <t>Оформление технических планов в отношении безхозяйных газопроводов</t>
  </si>
  <si>
    <t>к постановлению № 26 от  25.03.2022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</si>
</sst>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0" borderId="7" xfId="0" applyFont="1" applyBorder="1"/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/>
    </xf>
    <xf numFmtId="0" fontId="16" fillId="2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/>
    <xf numFmtId="2" fontId="15" fillId="2" borderId="1" xfId="0" applyNumberFormat="1" applyFont="1" applyFill="1" applyBorder="1" applyAlignment="1">
      <alignment wrapText="1"/>
    </xf>
    <xf numFmtId="2" fontId="1" fillId="2" borderId="4" xfId="0" applyNumberFormat="1" applyFont="1" applyFill="1" applyBorder="1"/>
    <xf numFmtId="0" fontId="0" fillId="2" borderId="4" xfId="0" applyFill="1" applyBorder="1"/>
    <xf numFmtId="2" fontId="1" fillId="0" borderId="4" xfId="0" applyNumberFormat="1" applyFont="1" applyBorder="1"/>
    <xf numFmtId="0" fontId="0" fillId="2" borderId="0" xfId="0" applyFill="1" applyBorder="1"/>
    <xf numFmtId="0" fontId="0" fillId="2" borderId="7" xfId="0" applyFill="1" applyBorder="1"/>
    <xf numFmtId="2" fontId="0" fillId="2" borderId="1" xfId="0" applyNumberFormat="1" applyFill="1" applyBorder="1"/>
    <xf numFmtId="2" fontId="0" fillId="0" borderId="1" xfId="0" applyNumberForma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2" fontId="1" fillId="5" borderId="1" xfId="0" applyNumberFormat="1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7" fillId="0" borderId="6" xfId="0" applyFont="1" applyBorder="1" applyAlignment="1">
      <alignment horizontal="center"/>
    </xf>
    <xf numFmtId="2" fontId="5" fillId="2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4" borderId="5" xfId="0" applyFont="1" applyFill="1" applyBorder="1" applyAlignment="1">
      <alignment horizontal="left" vertical="top" wrapText="1" shrinkToFit="1"/>
    </xf>
    <xf numFmtId="0" fontId="9" fillId="4" borderId="6" xfId="0" applyFont="1" applyFill="1" applyBorder="1" applyAlignment="1">
      <alignment horizontal="left" vertical="top" wrapText="1" shrinkToFit="1"/>
    </xf>
    <xf numFmtId="0" fontId="9" fillId="4" borderId="7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4" borderId="9" xfId="0" applyFont="1" applyFill="1" applyBorder="1" applyAlignment="1">
      <alignment horizontal="left" vertical="top" wrapText="1" shrinkToFit="1"/>
    </xf>
    <xf numFmtId="0" fontId="7" fillId="4" borderId="0" xfId="0" applyFont="1" applyFill="1" applyBorder="1" applyAlignment="1">
      <alignment horizontal="left" vertical="top" wrapText="1" shrinkToFit="1"/>
    </xf>
    <xf numFmtId="0" fontId="7" fillId="4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94"/>
  <sheetViews>
    <sheetView tabSelected="1" zoomScale="130" zoomScaleNormal="130" workbookViewId="0">
      <selection activeCell="A6" sqref="A6:W6"/>
    </sheetView>
  </sheetViews>
  <sheetFormatPr defaultRowHeight="15"/>
  <cols>
    <col min="1" max="1" width="1.7109375" customWidth="1"/>
    <col min="2" max="2" width="18.14062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11" hidden="1" customWidth="1"/>
    <col min="9" max="9" width="11.42578125" style="11" customWidth="1"/>
    <col min="10" max="10" width="12.85546875" style="11" customWidth="1"/>
    <col min="11" max="12" width="11.42578125" style="11" customWidth="1"/>
    <col min="13" max="13" width="12" style="11" customWidth="1"/>
    <col min="14" max="14" width="11.5703125" style="11" customWidth="1"/>
    <col min="15" max="15" width="9" customWidth="1"/>
    <col min="16" max="16" width="4.5703125" customWidth="1"/>
    <col min="17" max="17" width="4.7109375" style="43" customWidth="1"/>
    <col min="18" max="18" width="4.7109375" style="43" hidden="1" customWidth="1"/>
    <col min="19" max="19" width="5.85546875" customWidth="1"/>
    <col min="20" max="20" width="6.710937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229" t="s">
        <v>172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</row>
    <row r="3" spans="1:24" ht="15.75">
      <c r="A3" s="229" t="s">
        <v>180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</row>
    <row r="4" spans="1:24" ht="15.75">
      <c r="A4" s="230" t="s">
        <v>20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</row>
    <row r="5" spans="1:24" ht="15.75">
      <c r="A5" s="230" t="s">
        <v>21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</row>
    <row r="6" spans="1:24" ht="15.75">
      <c r="A6" s="231" t="s">
        <v>97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</row>
    <row r="7" spans="1:24" ht="14.25" customHeight="1">
      <c r="A7" s="3"/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</row>
    <row r="8" spans="1:24" ht="31.5" customHeight="1">
      <c r="A8" s="233" t="s">
        <v>0</v>
      </c>
      <c r="B8" s="233" t="s">
        <v>1</v>
      </c>
      <c r="C8" s="236" t="s">
        <v>2</v>
      </c>
      <c r="D8" s="237"/>
      <c r="E8" s="208" t="s">
        <v>147</v>
      </c>
      <c r="F8" s="120" t="s">
        <v>5</v>
      </c>
      <c r="G8" s="121"/>
      <c r="H8" s="121"/>
      <c r="I8" s="121"/>
      <c r="J8" s="121"/>
      <c r="K8" s="121"/>
      <c r="L8" s="121"/>
      <c r="M8" s="121"/>
      <c r="N8" s="122"/>
      <c r="O8" s="120" t="s">
        <v>11</v>
      </c>
      <c r="P8" s="121"/>
      <c r="Q8" s="121"/>
      <c r="R8" s="121"/>
      <c r="S8" s="121"/>
      <c r="T8" s="121"/>
      <c r="U8" s="121"/>
      <c r="V8" s="121"/>
      <c r="W8" s="121"/>
      <c r="X8" s="122"/>
    </row>
    <row r="9" spans="1:24" ht="15" customHeight="1">
      <c r="A9" s="235"/>
      <c r="B9" s="235"/>
      <c r="C9" s="205" t="s">
        <v>3</v>
      </c>
      <c r="D9" s="205" t="s">
        <v>4</v>
      </c>
      <c r="E9" s="209"/>
      <c r="F9" s="233" t="s">
        <v>6</v>
      </c>
      <c r="G9" s="120" t="s">
        <v>8</v>
      </c>
      <c r="H9" s="121"/>
      <c r="I9" s="121"/>
      <c r="J9" s="121"/>
      <c r="K9" s="121"/>
      <c r="L9" s="121"/>
      <c r="M9" s="121"/>
      <c r="N9" s="122"/>
      <c r="O9" s="233" t="s">
        <v>9</v>
      </c>
      <c r="P9" s="226" t="s">
        <v>10</v>
      </c>
      <c r="Q9" s="120" t="s">
        <v>12</v>
      </c>
      <c r="R9" s="121"/>
      <c r="S9" s="121"/>
      <c r="T9" s="121"/>
      <c r="U9" s="121"/>
      <c r="V9" s="121"/>
      <c r="W9" s="121"/>
      <c r="X9" s="122"/>
    </row>
    <row r="10" spans="1:24" ht="14.25" customHeight="1">
      <c r="A10" s="235"/>
      <c r="B10" s="235"/>
      <c r="C10" s="206"/>
      <c r="D10" s="206"/>
      <c r="E10" s="209"/>
      <c r="F10" s="235"/>
      <c r="G10" s="233" t="s">
        <v>7</v>
      </c>
      <c r="H10" s="120"/>
      <c r="I10" s="121"/>
      <c r="J10" s="121"/>
      <c r="K10" s="121"/>
      <c r="L10" s="121"/>
      <c r="M10" s="121"/>
      <c r="N10" s="122"/>
      <c r="O10" s="235"/>
      <c r="P10" s="227"/>
      <c r="Q10" s="205" t="s">
        <v>7</v>
      </c>
      <c r="R10" s="120"/>
      <c r="S10" s="121"/>
      <c r="T10" s="121"/>
      <c r="U10" s="121"/>
      <c r="V10" s="121"/>
      <c r="W10" s="121"/>
      <c r="X10" s="122"/>
    </row>
    <row r="11" spans="1:24" ht="66.75" customHeight="1">
      <c r="A11" s="234"/>
      <c r="B11" s="234"/>
      <c r="C11" s="207"/>
      <c r="D11" s="207"/>
      <c r="E11" s="210"/>
      <c r="F11" s="234"/>
      <c r="G11" s="234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6">
        <v>2024</v>
      </c>
      <c r="N11" s="6">
        <v>2025</v>
      </c>
      <c r="O11" s="234"/>
      <c r="P11" s="228"/>
      <c r="Q11" s="207"/>
      <c r="R11" s="44">
        <v>2019</v>
      </c>
      <c r="S11" s="72">
        <v>2020</v>
      </c>
      <c r="T11" s="72">
        <v>2021</v>
      </c>
      <c r="U11" s="72">
        <v>2022</v>
      </c>
      <c r="V11" s="72">
        <v>2023</v>
      </c>
      <c r="W11" s="72">
        <v>2024</v>
      </c>
      <c r="X11" s="72">
        <v>2025</v>
      </c>
    </row>
    <row r="12" spans="1:24">
      <c r="A12" s="40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2">
        <v>8</v>
      </c>
      <c r="I12" s="42">
        <v>8</v>
      </c>
      <c r="J12" s="42">
        <v>9</v>
      </c>
      <c r="K12" s="42">
        <v>10</v>
      </c>
      <c r="L12" s="42">
        <v>11</v>
      </c>
      <c r="M12" s="73">
        <v>12</v>
      </c>
      <c r="N12" s="73">
        <v>13</v>
      </c>
      <c r="O12" s="40">
        <v>14</v>
      </c>
      <c r="P12" s="40">
        <v>15</v>
      </c>
      <c r="Q12" s="40">
        <v>16</v>
      </c>
      <c r="R12" s="40">
        <v>17</v>
      </c>
      <c r="S12" s="40">
        <v>17</v>
      </c>
      <c r="T12" s="40">
        <v>18</v>
      </c>
      <c r="U12" s="40">
        <v>19</v>
      </c>
      <c r="V12" s="40">
        <v>20</v>
      </c>
      <c r="W12" s="40">
        <v>21</v>
      </c>
      <c r="X12" s="40">
        <v>22</v>
      </c>
    </row>
    <row r="13" spans="1:24" ht="133.5" customHeight="1">
      <c r="A13" s="134" t="s">
        <v>175</v>
      </c>
      <c r="B13" s="135"/>
      <c r="C13" s="15">
        <v>2020</v>
      </c>
      <c r="D13" s="15">
        <v>2025</v>
      </c>
      <c r="E13" s="15" t="s">
        <v>13</v>
      </c>
      <c r="F13" s="15" t="s">
        <v>13</v>
      </c>
      <c r="G13" s="2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8" t="s">
        <v>13</v>
      </c>
      <c r="N13" s="8" t="s">
        <v>13</v>
      </c>
      <c r="O13" s="74" t="s">
        <v>13</v>
      </c>
      <c r="P13" s="2" t="s">
        <v>13</v>
      </c>
      <c r="Q13" s="35" t="s">
        <v>13</v>
      </c>
      <c r="R13" s="35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134" t="s">
        <v>176</v>
      </c>
      <c r="B14" s="135"/>
      <c r="C14" s="15">
        <v>2020</v>
      </c>
      <c r="D14" s="15">
        <v>2025</v>
      </c>
      <c r="E14" s="15" t="s">
        <v>13</v>
      </c>
      <c r="F14" s="15" t="s">
        <v>13</v>
      </c>
      <c r="G14" s="2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8" t="s">
        <v>13</v>
      </c>
      <c r="N14" s="8" t="s">
        <v>13</v>
      </c>
      <c r="O14" s="74" t="s">
        <v>13</v>
      </c>
      <c r="P14" s="2" t="s">
        <v>13</v>
      </c>
      <c r="Q14" s="35" t="s">
        <v>13</v>
      </c>
      <c r="R14" s="35" t="s">
        <v>13</v>
      </c>
      <c r="S14" s="35" t="s">
        <v>13</v>
      </c>
      <c r="T14" s="35" t="s">
        <v>13</v>
      </c>
      <c r="U14" s="35" t="s">
        <v>13</v>
      </c>
      <c r="V14" s="35" t="s">
        <v>13</v>
      </c>
      <c r="W14" s="35" t="s">
        <v>13</v>
      </c>
      <c r="X14" s="35" t="s">
        <v>13</v>
      </c>
    </row>
    <row r="15" spans="1:24" ht="40.5" customHeight="1">
      <c r="A15" s="132" t="s">
        <v>93</v>
      </c>
      <c r="B15" s="133"/>
      <c r="C15" s="15">
        <v>2020</v>
      </c>
      <c r="D15" s="15">
        <v>2025</v>
      </c>
      <c r="E15" s="15" t="s">
        <v>13</v>
      </c>
      <c r="F15" s="15" t="s">
        <v>13</v>
      </c>
      <c r="G15" s="2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8" t="s">
        <v>13</v>
      </c>
      <c r="N15" s="8" t="s">
        <v>13</v>
      </c>
      <c r="O15" s="74" t="s">
        <v>13</v>
      </c>
      <c r="P15" s="2" t="s">
        <v>13</v>
      </c>
      <c r="Q15" s="35" t="s">
        <v>13</v>
      </c>
      <c r="R15" s="35" t="s">
        <v>13</v>
      </c>
      <c r="S15" s="35" t="s">
        <v>13</v>
      </c>
      <c r="T15" s="35" t="s">
        <v>13</v>
      </c>
      <c r="U15" s="35" t="s">
        <v>13</v>
      </c>
      <c r="V15" s="35" t="s">
        <v>13</v>
      </c>
      <c r="W15" s="35" t="s">
        <v>13</v>
      </c>
      <c r="X15" s="35" t="s">
        <v>13</v>
      </c>
    </row>
    <row r="16" spans="1:24" ht="36.75" customHeight="1">
      <c r="A16" s="134" t="s">
        <v>22</v>
      </c>
      <c r="B16" s="135"/>
      <c r="C16" s="15">
        <v>2020</v>
      </c>
      <c r="D16" s="15">
        <v>2025</v>
      </c>
      <c r="E16" s="15" t="s">
        <v>13</v>
      </c>
      <c r="F16" s="15" t="s">
        <v>13</v>
      </c>
      <c r="G16" s="2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8" t="s">
        <v>13</v>
      </c>
      <c r="N16" s="8" t="s">
        <v>13</v>
      </c>
      <c r="O16" s="74" t="s">
        <v>13</v>
      </c>
      <c r="P16" s="2" t="s">
        <v>13</v>
      </c>
      <c r="Q16" s="35" t="s">
        <v>13</v>
      </c>
      <c r="R16" s="35" t="s">
        <v>13</v>
      </c>
      <c r="S16" s="35" t="s">
        <v>13</v>
      </c>
      <c r="T16" s="35" t="s">
        <v>13</v>
      </c>
      <c r="U16" s="35" t="s">
        <v>13</v>
      </c>
      <c r="V16" s="35" t="s">
        <v>13</v>
      </c>
      <c r="W16" s="35" t="s">
        <v>13</v>
      </c>
      <c r="X16" s="35" t="s">
        <v>13</v>
      </c>
    </row>
    <row r="17" spans="1:24" ht="38.25" customHeight="1">
      <c r="A17" s="139"/>
      <c r="B17" s="154" t="s">
        <v>46</v>
      </c>
      <c r="C17" s="139">
        <v>2020</v>
      </c>
      <c r="D17" s="139">
        <v>2025</v>
      </c>
      <c r="E17" s="151" t="s">
        <v>14</v>
      </c>
      <c r="F17" s="16" t="s">
        <v>15</v>
      </c>
      <c r="G17" s="4">
        <f>G20</f>
        <v>3179375.1100000003</v>
      </c>
      <c r="H17" s="9">
        <f t="shared" ref="H17" si="0">H20</f>
        <v>0</v>
      </c>
      <c r="I17" s="9">
        <f t="shared" ref="I17:J17" si="1">I20</f>
        <v>606498.53</v>
      </c>
      <c r="J17" s="9">
        <f t="shared" si="1"/>
        <v>821738.66</v>
      </c>
      <c r="K17" s="9">
        <f>K20</f>
        <v>437784.48</v>
      </c>
      <c r="L17" s="9">
        <f t="shared" ref="L17:N17" si="2">L20</f>
        <v>437784.48</v>
      </c>
      <c r="M17" s="9">
        <f t="shared" si="2"/>
        <v>437784.48</v>
      </c>
      <c r="N17" s="9">
        <f t="shared" si="2"/>
        <v>437784.48</v>
      </c>
      <c r="O17" s="74" t="s">
        <v>13</v>
      </c>
      <c r="P17" s="2" t="s">
        <v>13</v>
      </c>
      <c r="Q17" s="35" t="s">
        <v>13</v>
      </c>
      <c r="R17" s="35" t="s">
        <v>13</v>
      </c>
      <c r="S17" s="35" t="s">
        <v>13</v>
      </c>
      <c r="T17" s="35" t="s">
        <v>13</v>
      </c>
      <c r="U17" s="35" t="s">
        <v>13</v>
      </c>
      <c r="V17" s="35" t="s">
        <v>13</v>
      </c>
      <c r="W17" s="35" t="s">
        <v>13</v>
      </c>
      <c r="X17" s="35" t="s">
        <v>13</v>
      </c>
    </row>
    <row r="18" spans="1:24" ht="82.5" customHeight="1">
      <c r="A18" s="140"/>
      <c r="B18" s="155"/>
      <c r="C18" s="140"/>
      <c r="D18" s="140"/>
      <c r="E18" s="152"/>
      <c r="F18" s="16" t="s">
        <v>16</v>
      </c>
      <c r="G18" s="4">
        <f>G21</f>
        <v>2539203.3800000004</v>
      </c>
      <c r="H18" s="9">
        <f t="shared" ref="H18" si="3">H21</f>
        <v>0</v>
      </c>
      <c r="I18" s="9">
        <f t="shared" ref="I18:J18" si="4">I21</f>
        <v>288798.53000000003</v>
      </c>
      <c r="J18" s="9">
        <f t="shared" si="4"/>
        <v>499266.93</v>
      </c>
      <c r="K18" s="9">
        <f>K21</f>
        <v>437784.48</v>
      </c>
      <c r="L18" s="9">
        <f t="shared" ref="L18:N18" si="5">L21</f>
        <v>437784.48</v>
      </c>
      <c r="M18" s="9">
        <f t="shared" si="5"/>
        <v>437784.48</v>
      </c>
      <c r="N18" s="9">
        <f t="shared" si="5"/>
        <v>437784.48</v>
      </c>
      <c r="O18" s="74" t="s">
        <v>13</v>
      </c>
      <c r="P18" s="2" t="s">
        <v>13</v>
      </c>
      <c r="Q18" s="35" t="s">
        <v>13</v>
      </c>
      <c r="R18" s="35" t="s">
        <v>13</v>
      </c>
      <c r="S18" s="35" t="s">
        <v>13</v>
      </c>
      <c r="T18" s="35" t="s">
        <v>13</v>
      </c>
      <c r="U18" s="35" t="s">
        <v>13</v>
      </c>
      <c r="V18" s="35" t="s">
        <v>13</v>
      </c>
      <c r="W18" s="35" t="s">
        <v>13</v>
      </c>
      <c r="X18" s="35" t="s">
        <v>13</v>
      </c>
    </row>
    <row r="19" spans="1:24" ht="37.5" customHeight="1">
      <c r="A19" s="141"/>
      <c r="B19" s="156"/>
      <c r="C19" s="141"/>
      <c r="D19" s="141"/>
      <c r="E19" s="153"/>
      <c r="F19" s="16" t="s">
        <v>17</v>
      </c>
      <c r="G19" s="4">
        <f>G22</f>
        <v>640171.73</v>
      </c>
      <c r="H19" s="9">
        <f t="shared" ref="H19" si="6">H22</f>
        <v>0</v>
      </c>
      <c r="I19" s="9">
        <f t="shared" ref="I19:J19" si="7">I22</f>
        <v>317700</v>
      </c>
      <c r="J19" s="9">
        <f t="shared" si="7"/>
        <v>322471.73</v>
      </c>
      <c r="K19" s="9">
        <f>K22</f>
        <v>0</v>
      </c>
      <c r="L19" s="9">
        <f t="shared" ref="L19:N19" si="8">L22</f>
        <v>0</v>
      </c>
      <c r="M19" s="9">
        <f t="shared" si="8"/>
        <v>0</v>
      </c>
      <c r="N19" s="9">
        <f t="shared" si="8"/>
        <v>0</v>
      </c>
      <c r="O19" s="74" t="s">
        <v>13</v>
      </c>
      <c r="P19" s="2" t="s">
        <v>13</v>
      </c>
      <c r="Q19" s="35" t="s">
        <v>13</v>
      </c>
      <c r="R19" s="35" t="s">
        <v>13</v>
      </c>
      <c r="S19" s="35" t="s">
        <v>13</v>
      </c>
      <c r="T19" s="35" t="s">
        <v>13</v>
      </c>
      <c r="U19" s="35" t="s">
        <v>13</v>
      </c>
      <c r="V19" s="35" t="s">
        <v>13</v>
      </c>
      <c r="W19" s="35" t="s">
        <v>13</v>
      </c>
      <c r="X19" s="35" t="s">
        <v>13</v>
      </c>
    </row>
    <row r="20" spans="1:24" ht="29.25" customHeight="1">
      <c r="A20" s="139"/>
      <c r="B20" s="154" t="s">
        <v>47</v>
      </c>
      <c r="C20" s="139">
        <v>2020</v>
      </c>
      <c r="D20" s="139">
        <v>2025</v>
      </c>
      <c r="E20" s="151" t="s">
        <v>14</v>
      </c>
      <c r="F20" s="16" t="s">
        <v>15</v>
      </c>
      <c r="G20" s="4">
        <f>G23+G26</f>
        <v>3179375.1100000003</v>
      </c>
      <c r="H20" s="9">
        <f t="shared" ref="H20" si="9">H23+H26</f>
        <v>0</v>
      </c>
      <c r="I20" s="9">
        <f t="shared" ref="I20" si="10">I23+I26</f>
        <v>606498.53</v>
      </c>
      <c r="J20" s="9">
        <f>J23+J26</f>
        <v>821738.66</v>
      </c>
      <c r="K20" s="9">
        <f>K23+K26</f>
        <v>437784.48</v>
      </c>
      <c r="L20" s="9">
        <f t="shared" ref="L20:N20" si="11">L23+L26</f>
        <v>437784.48</v>
      </c>
      <c r="M20" s="9">
        <f t="shared" si="11"/>
        <v>437784.48</v>
      </c>
      <c r="N20" s="9">
        <f t="shared" si="11"/>
        <v>437784.48</v>
      </c>
      <c r="O20" s="74" t="s">
        <v>13</v>
      </c>
      <c r="P20" s="2" t="s">
        <v>13</v>
      </c>
      <c r="Q20" s="35" t="s">
        <v>13</v>
      </c>
      <c r="R20" s="35" t="s">
        <v>13</v>
      </c>
      <c r="S20" s="35" t="s">
        <v>13</v>
      </c>
      <c r="T20" s="35" t="s">
        <v>13</v>
      </c>
      <c r="U20" s="35" t="s">
        <v>13</v>
      </c>
      <c r="V20" s="35" t="s">
        <v>13</v>
      </c>
      <c r="W20" s="35" t="s">
        <v>13</v>
      </c>
      <c r="X20" s="35" t="s">
        <v>13</v>
      </c>
    </row>
    <row r="21" spans="1:24" ht="71.25" customHeight="1">
      <c r="A21" s="140"/>
      <c r="B21" s="155"/>
      <c r="C21" s="140"/>
      <c r="D21" s="140"/>
      <c r="E21" s="152"/>
      <c r="F21" s="16" t="s">
        <v>16</v>
      </c>
      <c r="G21" s="4">
        <f>G24+G27</f>
        <v>2539203.3800000004</v>
      </c>
      <c r="H21" s="9">
        <f t="shared" ref="H21" si="12">H24+H27</f>
        <v>0</v>
      </c>
      <c r="I21" s="9">
        <f t="shared" ref="I21:J21" si="13">I24+I27</f>
        <v>288798.53000000003</v>
      </c>
      <c r="J21" s="9">
        <f t="shared" si="13"/>
        <v>499266.93</v>
      </c>
      <c r="K21" s="9">
        <f>K24+K27</f>
        <v>437784.48</v>
      </c>
      <c r="L21" s="9">
        <f t="shared" ref="L21:N21" si="14">L24+L27</f>
        <v>437784.48</v>
      </c>
      <c r="M21" s="9">
        <f t="shared" si="14"/>
        <v>437784.48</v>
      </c>
      <c r="N21" s="9">
        <f t="shared" si="14"/>
        <v>437784.48</v>
      </c>
      <c r="O21" s="74" t="s">
        <v>13</v>
      </c>
      <c r="P21" s="2" t="s">
        <v>13</v>
      </c>
      <c r="Q21" s="35" t="s">
        <v>13</v>
      </c>
      <c r="R21" s="35" t="s">
        <v>13</v>
      </c>
      <c r="S21" s="35" t="s">
        <v>13</v>
      </c>
      <c r="T21" s="35" t="s">
        <v>13</v>
      </c>
      <c r="U21" s="35" t="s">
        <v>13</v>
      </c>
      <c r="V21" s="35" t="s">
        <v>13</v>
      </c>
      <c r="W21" s="35" t="s">
        <v>13</v>
      </c>
      <c r="X21" s="35" t="s">
        <v>13</v>
      </c>
    </row>
    <row r="22" spans="1:24" ht="38.25" customHeight="1">
      <c r="A22" s="141"/>
      <c r="B22" s="156"/>
      <c r="C22" s="141"/>
      <c r="D22" s="141"/>
      <c r="E22" s="153"/>
      <c r="F22" s="16" t="s">
        <v>17</v>
      </c>
      <c r="G22" s="4">
        <f>G25+G28</f>
        <v>640171.73</v>
      </c>
      <c r="H22" s="9">
        <f t="shared" ref="H22" si="15">H25+H28</f>
        <v>0</v>
      </c>
      <c r="I22" s="9">
        <f t="shared" ref="I22:J22" si="16">I25+I28</f>
        <v>317700</v>
      </c>
      <c r="J22" s="9">
        <f t="shared" si="16"/>
        <v>322471.73</v>
      </c>
      <c r="K22" s="9">
        <f>K25+K28</f>
        <v>0</v>
      </c>
      <c r="L22" s="9"/>
      <c r="M22" s="39"/>
      <c r="N22" s="104"/>
      <c r="O22" s="74" t="s">
        <v>13</v>
      </c>
      <c r="P22" s="2" t="s">
        <v>13</v>
      </c>
      <c r="Q22" s="35" t="s">
        <v>13</v>
      </c>
      <c r="R22" s="35" t="s">
        <v>13</v>
      </c>
      <c r="S22" s="35" t="s">
        <v>13</v>
      </c>
      <c r="T22" s="35" t="s">
        <v>13</v>
      </c>
      <c r="U22" s="35" t="s">
        <v>13</v>
      </c>
      <c r="V22" s="35" t="s">
        <v>13</v>
      </c>
      <c r="W22" s="35" t="s">
        <v>13</v>
      </c>
      <c r="X22" s="35" t="s">
        <v>13</v>
      </c>
    </row>
    <row r="23" spans="1:24" ht="27" customHeight="1">
      <c r="A23" s="139"/>
      <c r="B23" s="154" t="s">
        <v>23</v>
      </c>
      <c r="C23" s="139">
        <v>2020</v>
      </c>
      <c r="D23" s="139">
        <v>2025</v>
      </c>
      <c r="E23" s="151" t="s">
        <v>14</v>
      </c>
      <c r="F23" s="16" t="s">
        <v>15</v>
      </c>
      <c r="G23" s="4">
        <f>H23+I23+J23+K23+L23+M23+N23</f>
        <v>2556862.12</v>
      </c>
      <c r="H23" s="9">
        <f t="shared" ref="H23" si="17">H24+H25</f>
        <v>0</v>
      </c>
      <c r="I23" s="9">
        <f t="shared" ref="I23:J23" si="18">I24+I25</f>
        <v>504598.95</v>
      </c>
      <c r="J23" s="9">
        <f t="shared" si="18"/>
        <v>713598.85</v>
      </c>
      <c r="K23" s="9">
        <f>K24+K25</f>
        <v>334666.08</v>
      </c>
      <c r="L23" s="9">
        <f t="shared" ref="L23:N23" si="19">L24+L25</f>
        <v>334666.08</v>
      </c>
      <c r="M23" s="9">
        <f t="shared" si="19"/>
        <v>334666.08</v>
      </c>
      <c r="N23" s="9">
        <f t="shared" si="19"/>
        <v>334666.08</v>
      </c>
      <c r="O23" s="75" t="s">
        <v>56</v>
      </c>
      <c r="P23" s="35" t="s">
        <v>57</v>
      </c>
      <c r="Q23" s="35">
        <v>100</v>
      </c>
      <c r="R23" s="35">
        <v>0</v>
      </c>
      <c r="S23" s="35">
        <v>100</v>
      </c>
      <c r="T23" s="35">
        <v>100</v>
      </c>
      <c r="U23" s="35">
        <v>100</v>
      </c>
      <c r="V23" s="35">
        <v>100</v>
      </c>
      <c r="W23" s="35">
        <v>100</v>
      </c>
      <c r="X23" s="35">
        <v>100</v>
      </c>
    </row>
    <row r="24" spans="1:24" ht="78" customHeight="1">
      <c r="A24" s="140"/>
      <c r="B24" s="155"/>
      <c r="C24" s="140"/>
      <c r="D24" s="140"/>
      <c r="E24" s="152"/>
      <c r="F24" s="16" t="s">
        <v>16</v>
      </c>
      <c r="G24" s="4">
        <f>H24+I24+J24+K24+L24+M24+N24</f>
        <v>1957382.1300000004</v>
      </c>
      <c r="H24" s="9">
        <v>0</v>
      </c>
      <c r="I24" s="9">
        <v>206898.95</v>
      </c>
      <c r="J24" s="9">
        <v>411818.86</v>
      </c>
      <c r="K24" s="9">
        <v>334666.08</v>
      </c>
      <c r="L24" s="9">
        <v>334666.08</v>
      </c>
      <c r="M24" s="9">
        <v>334666.08</v>
      </c>
      <c r="N24" s="9">
        <v>334666.08</v>
      </c>
      <c r="O24" s="74"/>
      <c r="P24" s="2"/>
      <c r="Q24" s="35"/>
      <c r="R24" s="35"/>
      <c r="S24" s="2"/>
      <c r="T24" s="2"/>
      <c r="U24" s="2"/>
      <c r="V24" s="2"/>
      <c r="W24" s="1"/>
      <c r="X24" s="1"/>
    </row>
    <row r="25" spans="1:24" ht="39.75" customHeight="1">
      <c r="A25" s="141"/>
      <c r="B25" s="156"/>
      <c r="C25" s="141"/>
      <c r="D25" s="141"/>
      <c r="E25" s="153"/>
      <c r="F25" s="16" t="s">
        <v>17</v>
      </c>
      <c r="G25" s="4">
        <f>H25+I25+J25+K25+L25+M25+N25</f>
        <v>599479.99</v>
      </c>
      <c r="H25" s="9">
        <v>0</v>
      </c>
      <c r="I25" s="9">
        <v>297700</v>
      </c>
      <c r="J25" s="9">
        <v>301779.99</v>
      </c>
      <c r="K25" s="9"/>
      <c r="L25" s="9"/>
      <c r="M25" s="39"/>
      <c r="N25" s="104"/>
      <c r="O25" s="74"/>
      <c r="P25" s="2"/>
      <c r="Q25" s="35"/>
      <c r="R25" s="35"/>
      <c r="S25" s="2"/>
      <c r="T25" s="2"/>
      <c r="U25" s="2"/>
      <c r="V25" s="2"/>
      <c r="W25" s="1"/>
      <c r="X25" s="1"/>
    </row>
    <row r="26" spans="1:24" ht="24.75" customHeight="1">
      <c r="A26" s="139"/>
      <c r="B26" s="154" t="s">
        <v>24</v>
      </c>
      <c r="C26" s="139">
        <v>2020</v>
      </c>
      <c r="D26" s="139">
        <v>2025</v>
      </c>
      <c r="E26" s="151" t="s">
        <v>14</v>
      </c>
      <c r="F26" s="16" t="s">
        <v>15</v>
      </c>
      <c r="G26" s="4">
        <f>H26+I26+J26+K26+L26+M26+N26</f>
        <v>622512.99000000011</v>
      </c>
      <c r="H26" s="9">
        <f t="shared" ref="H26" si="20">H27+H28</f>
        <v>0</v>
      </c>
      <c r="I26" s="9">
        <f>I27+I28</f>
        <v>101899.58</v>
      </c>
      <c r="J26" s="9">
        <f t="shared" ref="J26" si="21">J27+J28</f>
        <v>108139.81000000001</v>
      </c>
      <c r="K26" s="9">
        <f>K27+K28</f>
        <v>103118.39999999999</v>
      </c>
      <c r="L26" s="9">
        <f t="shared" ref="L26:N26" si="22">L27+L28</f>
        <v>103118.39999999999</v>
      </c>
      <c r="M26" s="9">
        <f t="shared" si="22"/>
        <v>103118.39999999999</v>
      </c>
      <c r="N26" s="9">
        <f t="shared" si="22"/>
        <v>103118.39999999999</v>
      </c>
      <c r="O26" s="75" t="s">
        <v>56</v>
      </c>
      <c r="P26" s="35" t="s">
        <v>57</v>
      </c>
      <c r="Q26" s="35">
        <v>100</v>
      </c>
      <c r="R26" s="35">
        <v>0</v>
      </c>
      <c r="S26" s="35">
        <v>100</v>
      </c>
      <c r="T26" s="35">
        <v>100</v>
      </c>
      <c r="U26" s="35">
        <v>100</v>
      </c>
      <c r="V26" s="35">
        <v>100</v>
      </c>
      <c r="W26" s="35">
        <v>100</v>
      </c>
      <c r="X26" s="35">
        <v>100</v>
      </c>
    </row>
    <row r="27" spans="1:24" ht="75" customHeight="1">
      <c r="A27" s="140"/>
      <c r="B27" s="155"/>
      <c r="C27" s="140"/>
      <c r="D27" s="140"/>
      <c r="E27" s="152"/>
      <c r="F27" s="16" t="s">
        <v>16</v>
      </c>
      <c r="G27" s="4">
        <f t="shared" ref="G27:G28" si="23">H27+I27+J27+K27+L27+M27+N27</f>
        <v>581821.25000000012</v>
      </c>
      <c r="H27" s="9">
        <v>0</v>
      </c>
      <c r="I27" s="9">
        <v>81899.58</v>
      </c>
      <c r="J27" s="9">
        <v>87448.07</v>
      </c>
      <c r="K27" s="9">
        <v>103118.39999999999</v>
      </c>
      <c r="L27" s="9">
        <v>103118.39999999999</v>
      </c>
      <c r="M27" s="9">
        <v>103118.39999999999</v>
      </c>
      <c r="N27" s="9">
        <v>103118.39999999999</v>
      </c>
      <c r="O27" s="74"/>
      <c r="P27" s="2"/>
      <c r="Q27" s="35"/>
      <c r="R27" s="35"/>
      <c r="S27" s="2"/>
      <c r="T27" s="2"/>
      <c r="U27" s="2"/>
      <c r="V27" s="2"/>
      <c r="W27" s="1"/>
      <c r="X27" s="1"/>
    </row>
    <row r="28" spans="1:24" ht="37.5" customHeight="1">
      <c r="A28" s="141"/>
      <c r="B28" s="156"/>
      <c r="C28" s="141"/>
      <c r="D28" s="141"/>
      <c r="E28" s="153"/>
      <c r="F28" s="16" t="s">
        <v>17</v>
      </c>
      <c r="G28" s="4">
        <f t="shared" si="23"/>
        <v>40691.740000000005</v>
      </c>
      <c r="H28" s="9">
        <v>0</v>
      </c>
      <c r="I28" s="9">
        <v>20000</v>
      </c>
      <c r="J28" s="9">
        <v>20691.740000000002</v>
      </c>
      <c r="K28" s="9"/>
      <c r="L28" s="9"/>
      <c r="M28" s="39"/>
      <c r="N28" s="104"/>
      <c r="O28" s="74"/>
      <c r="P28" s="2"/>
      <c r="Q28" s="35"/>
      <c r="R28" s="35"/>
      <c r="S28" s="2"/>
      <c r="T28" s="2"/>
      <c r="U28" s="2"/>
      <c r="V28" s="2"/>
      <c r="W28" s="1"/>
      <c r="X28" s="1"/>
    </row>
    <row r="29" spans="1:24" s="11" customFormat="1" ht="27" customHeight="1">
      <c r="A29" s="126"/>
      <c r="B29" s="142" t="s">
        <v>18</v>
      </c>
      <c r="C29" s="126">
        <v>2020</v>
      </c>
      <c r="D29" s="126">
        <v>2025</v>
      </c>
      <c r="E29" s="157" t="s">
        <v>14</v>
      </c>
      <c r="F29" s="17" t="s">
        <v>15</v>
      </c>
      <c r="G29" s="86">
        <f>G17</f>
        <v>3179375.1100000003</v>
      </c>
      <c r="H29" s="86">
        <f t="shared" ref="H29" si="24">H17</f>
        <v>0</v>
      </c>
      <c r="I29" s="86">
        <f t="shared" ref="I29:J29" si="25">I17</f>
        <v>606498.53</v>
      </c>
      <c r="J29" s="86">
        <f t="shared" si="25"/>
        <v>821738.66</v>
      </c>
      <c r="K29" s="86">
        <f>K17</f>
        <v>437784.48</v>
      </c>
      <c r="L29" s="86">
        <f t="shared" ref="L29:N29" si="26">L17</f>
        <v>437784.48</v>
      </c>
      <c r="M29" s="86">
        <f t="shared" si="26"/>
        <v>437784.48</v>
      </c>
      <c r="N29" s="86">
        <f t="shared" si="26"/>
        <v>437784.48</v>
      </c>
      <c r="O29" s="76" t="s">
        <v>13</v>
      </c>
      <c r="P29" s="8" t="s">
        <v>13</v>
      </c>
      <c r="Q29" s="37" t="s">
        <v>13</v>
      </c>
      <c r="R29" s="37" t="s">
        <v>13</v>
      </c>
      <c r="S29" s="37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</row>
    <row r="30" spans="1:24" s="11" customFormat="1" ht="84.75" customHeight="1">
      <c r="A30" s="127"/>
      <c r="B30" s="143"/>
      <c r="C30" s="127"/>
      <c r="D30" s="127"/>
      <c r="E30" s="158"/>
      <c r="F30" s="17" t="s">
        <v>16</v>
      </c>
      <c r="G30" s="9">
        <f>G18</f>
        <v>2539203.3800000004</v>
      </c>
      <c r="H30" s="9">
        <f t="shared" ref="H30" si="27">H18</f>
        <v>0</v>
      </c>
      <c r="I30" s="9">
        <f t="shared" ref="I30:J30" si="28">I18</f>
        <v>288798.53000000003</v>
      </c>
      <c r="J30" s="9">
        <f t="shared" si="28"/>
        <v>499266.93</v>
      </c>
      <c r="K30" s="9">
        <f>K18</f>
        <v>437784.48</v>
      </c>
      <c r="L30" s="9">
        <f t="shared" ref="L30:N30" si="29">L18</f>
        <v>437784.48</v>
      </c>
      <c r="M30" s="9">
        <f t="shared" si="29"/>
        <v>437784.48</v>
      </c>
      <c r="N30" s="9">
        <f t="shared" si="29"/>
        <v>437784.48</v>
      </c>
      <c r="O30" s="76" t="s">
        <v>13</v>
      </c>
      <c r="P30" s="8" t="s">
        <v>13</v>
      </c>
      <c r="Q30" s="37" t="s">
        <v>13</v>
      </c>
      <c r="R30" s="37" t="s">
        <v>13</v>
      </c>
      <c r="S30" s="37" t="s">
        <v>13</v>
      </c>
      <c r="T30" s="37" t="s">
        <v>13</v>
      </c>
      <c r="U30" s="37" t="s">
        <v>13</v>
      </c>
      <c r="V30" s="37" t="s">
        <v>13</v>
      </c>
      <c r="W30" s="37" t="s">
        <v>13</v>
      </c>
      <c r="X30" s="37" t="s">
        <v>13</v>
      </c>
    </row>
    <row r="31" spans="1:24" s="11" customFormat="1" ht="36.75" customHeight="1">
      <c r="A31" s="128"/>
      <c r="B31" s="144"/>
      <c r="C31" s="128"/>
      <c r="D31" s="128"/>
      <c r="E31" s="159"/>
      <c r="F31" s="17" t="s">
        <v>17</v>
      </c>
      <c r="G31" s="9">
        <f>G19</f>
        <v>640171.73</v>
      </c>
      <c r="H31" s="9">
        <f t="shared" ref="H31" si="30">H19</f>
        <v>0</v>
      </c>
      <c r="I31" s="9">
        <f t="shared" ref="I31:J31" si="31">I19</f>
        <v>317700</v>
      </c>
      <c r="J31" s="9">
        <f t="shared" si="31"/>
        <v>322471.73</v>
      </c>
      <c r="K31" s="9">
        <f>K19</f>
        <v>0</v>
      </c>
      <c r="L31" s="9">
        <f t="shared" ref="L31:N31" si="32">L19</f>
        <v>0</v>
      </c>
      <c r="M31" s="9">
        <f t="shared" si="32"/>
        <v>0</v>
      </c>
      <c r="N31" s="9">
        <f t="shared" si="32"/>
        <v>0</v>
      </c>
      <c r="O31" s="76" t="s">
        <v>13</v>
      </c>
      <c r="P31" s="8" t="s">
        <v>13</v>
      </c>
      <c r="Q31" s="37" t="s">
        <v>13</v>
      </c>
      <c r="R31" s="37" t="s">
        <v>13</v>
      </c>
      <c r="S31" s="37" t="s">
        <v>13</v>
      </c>
      <c r="T31" s="37" t="s">
        <v>13</v>
      </c>
      <c r="U31" s="37" t="s">
        <v>13</v>
      </c>
      <c r="V31" s="37" t="s">
        <v>13</v>
      </c>
      <c r="W31" s="37" t="s">
        <v>13</v>
      </c>
      <c r="X31" s="37" t="s">
        <v>13</v>
      </c>
    </row>
    <row r="32" spans="1:24" ht="135.75" customHeight="1">
      <c r="A32" s="132" t="s">
        <v>126</v>
      </c>
      <c r="B32" s="133"/>
      <c r="C32" s="15">
        <v>2020</v>
      </c>
      <c r="D32" s="15">
        <v>2025</v>
      </c>
      <c r="E32" s="15" t="s">
        <v>13</v>
      </c>
      <c r="F32" s="15" t="s">
        <v>13</v>
      </c>
      <c r="G32" s="2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/>
      <c r="M32" s="39"/>
      <c r="N32" s="104"/>
      <c r="O32" s="74" t="s">
        <v>13</v>
      </c>
      <c r="P32" s="2" t="s">
        <v>13</v>
      </c>
      <c r="Q32" s="35" t="s">
        <v>13</v>
      </c>
      <c r="R32" s="35" t="s">
        <v>13</v>
      </c>
      <c r="S32" s="35" t="s">
        <v>13</v>
      </c>
      <c r="T32" s="35" t="s">
        <v>13</v>
      </c>
      <c r="U32" s="35" t="s">
        <v>13</v>
      </c>
      <c r="V32" s="35" t="s">
        <v>13</v>
      </c>
      <c r="W32" s="35" t="s">
        <v>13</v>
      </c>
      <c r="X32" s="35" t="s">
        <v>13</v>
      </c>
    </row>
    <row r="33" spans="1:24" ht="99.75" customHeight="1">
      <c r="A33" s="134" t="s">
        <v>48</v>
      </c>
      <c r="B33" s="135"/>
      <c r="C33" s="15">
        <v>2020</v>
      </c>
      <c r="D33" s="15">
        <v>2025</v>
      </c>
      <c r="E33" s="15" t="s">
        <v>13</v>
      </c>
      <c r="F33" s="15" t="s">
        <v>13</v>
      </c>
      <c r="G33" s="2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/>
      <c r="M33" s="39"/>
      <c r="N33" s="104"/>
      <c r="O33" s="74" t="s">
        <v>13</v>
      </c>
      <c r="P33" s="2" t="s">
        <v>13</v>
      </c>
      <c r="Q33" s="35" t="s">
        <v>13</v>
      </c>
      <c r="R33" s="35" t="s">
        <v>13</v>
      </c>
      <c r="S33" s="35" t="s">
        <v>13</v>
      </c>
      <c r="T33" s="35" t="s">
        <v>13</v>
      </c>
      <c r="U33" s="35" t="s">
        <v>13</v>
      </c>
      <c r="V33" s="35" t="s">
        <v>13</v>
      </c>
      <c r="W33" s="35" t="s">
        <v>13</v>
      </c>
      <c r="X33" s="35" t="s">
        <v>13</v>
      </c>
    </row>
    <row r="34" spans="1:24" ht="27.75" customHeight="1">
      <c r="A34" s="139"/>
      <c r="B34" s="154" t="s">
        <v>125</v>
      </c>
      <c r="C34" s="139">
        <v>2020</v>
      </c>
      <c r="D34" s="139">
        <v>2025</v>
      </c>
      <c r="E34" s="151" t="s">
        <v>14</v>
      </c>
      <c r="F34" s="16" t="s">
        <v>15</v>
      </c>
      <c r="G34" s="4">
        <f>G37</f>
        <v>89561909.410000011</v>
      </c>
      <c r="H34" s="9">
        <f t="shared" ref="H34:N34" si="33">H37</f>
        <v>0</v>
      </c>
      <c r="I34" s="4">
        <f t="shared" si="33"/>
        <v>11962276.859999999</v>
      </c>
      <c r="J34" s="4">
        <f t="shared" si="33"/>
        <v>14525066.470000001</v>
      </c>
      <c r="K34" s="9">
        <f t="shared" si="33"/>
        <v>15787080.25</v>
      </c>
      <c r="L34" s="4">
        <f t="shared" si="33"/>
        <v>15712794.529999999</v>
      </c>
      <c r="M34" s="4">
        <f t="shared" si="33"/>
        <v>15787345.65</v>
      </c>
      <c r="N34" s="4">
        <f t="shared" si="33"/>
        <v>15787345.65</v>
      </c>
      <c r="O34" s="74" t="s">
        <v>13</v>
      </c>
      <c r="P34" s="2" t="s">
        <v>13</v>
      </c>
      <c r="Q34" s="35" t="s">
        <v>13</v>
      </c>
      <c r="R34" s="35" t="s">
        <v>13</v>
      </c>
      <c r="S34" s="35" t="s">
        <v>13</v>
      </c>
      <c r="T34" s="35" t="s">
        <v>13</v>
      </c>
      <c r="U34" s="35" t="s">
        <v>13</v>
      </c>
      <c r="V34" s="35" t="s">
        <v>13</v>
      </c>
      <c r="W34" s="35" t="s">
        <v>13</v>
      </c>
      <c r="X34" s="35" t="s">
        <v>13</v>
      </c>
    </row>
    <row r="35" spans="1:24" ht="75" customHeight="1">
      <c r="A35" s="140"/>
      <c r="B35" s="155"/>
      <c r="C35" s="140"/>
      <c r="D35" s="140"/>
      <c r="E35" s="152"/>
      <c r="F35" s="16" t="s">
        <v>16</v>
      </c>
      <c r="G35" s="4">
        <f>G38</f>
        <v>89561909.410000011</v>
      </c>
      <c r="H35" s="9">
        <f t="shared" ref="H35:N35" si="34">H38</f>
        <v>0</v>
      </c>
      <c r="I35" s="4">
        <f t="shared" si="34"/>
        <v>11962276.859999999</v>
      </c>
      <c r="J35" s="4">
        <f t="shared" si="34"/>
        <v>14525066.470000001</v>
      </c>
      <c r="K35" s="9">
        <f t="shared" si="34"/>
        <v>15787080.25</v>
      </c>
      <c r="L35" s="4">
        <f t="shared" si="34"/>
        <v>15712794.529999999</v>
      </c>
      <c r="M35" s="4">
        <f t="shared" si="34"/>
        <v>15787345.65</v>
      </c>
      <c r="N35" s="4">
        <f t="shared" si="34"/>
        <v>15787345.65</v>
      </c>
      <c r="O35" s="74" t="s">
        <v>13</v>
      </c>
      <c r="P35" s="2" t="s">
        <v>13</v>
      </c>
      <c r="Q35" s="35" t="s">
        <v>13</v>
      </c>
      <c r="R35" s="35" t="s">
        <v>13</v>
      </c>
      <c r="S35" s="35" t="s">
        <v>13</v>
      </c>
      <c r="T35" s="35" t="s">
        <v>13</v>
      </c>
      <c r="U35" s="35" t="s">
        <v>13</v>
      </c>
      <c r="V35" s="35" t="s">
        <v>13</v>
      </c>
      <c r="W35" s="35" t="s">
        <v>13</v>
      </c>
      <c r="X35" s="35" t="s">
        <v>13</v>
      </c>
    </row>
    <row r="36" spans="1:24" ht="36.75" customHeight="1">
      <c r="A36" s="141"/>
      <c r="B36" s="156"/>
      <c r="C36" s="141"/>
      <c r="D36" s="141"/>
      <c r="E36" s="153"/>
      <c r="F36" s="16" t="s">
        <v>17</v>
      </c>
      <c r="G36" s="4">
        <f>G39</f>
        <v>0</v>
      </c>
      <c r="H36" s="9">
        <f t="shared" ref="H36:N36" si="35">H39</f>
        <v>0</v>
      </c>
      <c r="I36" s="4">
        <f t="shared" si="35"/>
        <v>0</v>
      </c>
      <c r="J36" s="4">
        <f t="shared" si="35"/>
        <v>0</v>
      </c>
      <c r="K36" s="9">
        <f t="shared" si="35"/>
        <v>0</v>
      </c>
      <c r="L36" s="4">
        <f t="shared" si="35"/>
        <v>0</v>
      </c>
      <c r="M36" s="4">
        <f t="shared" si="35"/>
        <v>0</v>
      </c>
      <c r="N36" s="4">
        <f t="shared" si="35"/>
        <v>0</v>
      </c>
      <c r="O36" s="74" t="s">
        <v>13</v>
      </c>
      <c r="P36" s="2" t="s">
        <v>13</v>
      </c>
      <c r="Q36" s="35" t="s">
        <v>13</v>
      </c>
      <c r="R36" s="35" t="s">
        <v>13</v>
      </c>
      <c r="S36" s="35" t="s">
        <v>13</v>
      </c>
      <c r="T36" s="35" t="s">
        <v>13</v>
      </c>
      <c r="U36" s="35" t="s">
        <v>13</v>
      </c>
      <c r="V36" s="35" t="s">
        <v>13</v>
      </c>
      <c r="W36" s="35" t="s">
        <v>13</v>
      </c>
      <c r="X36" s="35" t="s">
        <v>13</v>
      </c>
    </row>
    <row r="37" spans="1:24" ht="50.25" customHeight="1">
      <c r="A37" s="139"/>
      <c r="B37" s="154" t="s">
        <v>120</v>
      </c>
      <c r="C37" s="139">
        <v>2020</v>
      </c>
      <c r="D37" s="139">
        <v>2025</v>
      </c>
      <c r="E37" s="151" t="s">
        <v>14</v>
      </c>
      <c r="F37" s="16" t="s">
        <v>15</v>
      </c>
      <c r="G37" s="4">
        <f>H37+I37+J37+K37+L37+M37+N37</f>
        <v>89561909.410000011</v>
      </c>
      <c r="H37" s="9">
        <f t="shared" ref="H37" si="36">H38+H39</f>
        <v>0</v>
      </c>
      <c r="I37" s="9">
        <f t="shared" ref="I37:J37" si="37">I38+I39</f>
        <v>11962276.859999999</v>
      </c>
      <c r="J37" s="9">
        <f t="shared" si="37"/>
        <v>14525066.470000001</v>
      </c>
      <c r="K37" s="9">
        <f>K38+K39</f>
        <v>15787080.25</v>
      </c>
      <c r="L37" s="9">
        <f t="shared" ref="L37:N37" si="38">L38+L39</f>
        <v>15712794.529999999</v>
      </c>
      <c r="M37" s="9">
        <f t="shared" si="38"/>
        <v>15787345.65</v>
      </c>
      <c r="N37" s="9">
        <f t="shared" si="38"/>
        <v>15787345.65</v>
      </c>
      <c r="O37" s="75" t="s">
        <v>58</v>
      </c>
      <c r="P37" s="35" t="s">
        <v>57</v>
      </c>
      <c r="Q37" s="35">
        <v>100</v>
      </c>
      <c r="R37" s="35">
        <v>0</v>
      </c>
      <c r="S37" s="35">
        <v>100</v>
      </c>
      <c r="T37" s="35">
        <v>100</v>
      </c>
      <c r="U37" s="35">
        <v>100</v>
      </c>
      <c r="V37" s="35">
        <v>100</v>
      </c>
      <c r="W37" s="35">
        <v>100</v>
      </c>
      <c r="X37" s="35">
        <v>100</v>
      </c>
    </row>
    <row r="38" spans="1:24" ht="72.75" customHeight="1">
      <c r="A38" s="140"/>
      <c r="B38" s="155"/>
      <c r="C38" s="140"/>
      <c r="D38" s="140"/>
      <c r="E38" s="152"/>
      <c r="F38" s="16" t="s">
        <v>16</v>
      </c>
      <c r="G38" s="4">
        <f t="shared" ref="G38:G39" si="39">H38+I38+J38+K38+L38+M38+N38</f>
        <v>89561909.410000011</v>
      </c>
      <c r="H38" s="9">
        <v>0</v>
      </c>
      <c r="I38" s="4">
        <v>11962276.859999999</v>
      </c>
      <c r="J38" s="4">
        <v>14525066.470000001</v>
      </c>
      <c r="K38" s="9">
        <v>15787080.25</v>
      </c>
      <c r="L38" s="9">
        <v>15712794.529999999</v>
      </c>
      <c r="M38" s="9">
        <v>15787345.65</v>
      </c>
      <c r="N38" s="9">
        <v>15787345.65</v>
      </c>
      <c r="O38" s="74"/>
      <c r="P38" s="2"/>
      <c r="Q38" s="35"/>
      <c r="R38" s="35"/>
      <c r="S38" s="2"/>
      <c r="T38" s="2"/>
      <c r="U38" s="2"/>
      <c r="V38" s="2"/>
      <c r="W38" s="1"/>
      <c r="X38" s="1"/>
    </row>
    <row r="39" spans="1:24" ht="39" customHeight="1">
      <c r="A39" s="141"/>
      <c r="B39" s="156"/>
      <c r="C39" s="141"/>
      <c r="D39" s="141"/>
      <c r="E39" s="153"/>
      <c r="F39" s="16" t="s">
        <v>17</v>
      </c>
      <c r="G39" s="4">
        <f t="shared" si="39"/>
        <v>0</v>
      </c>
      <c r="H39" s="9"/>
      <c r="I39" s="9"/>
      <c r="J39" s="9"/>
      <c r="K39" s="9"/>
      <c r="L39" s="9"/>
      <c r="M39" s="39"/>
      <c r="N39" s="104"/>
      <c r="O39" s="74"/>
      <c r="P39" s="2"/>
      <c r="Q39" s="35"/>
      <c r="R39" s="35"/>
      <c r="S39" s="2"/>
      <c r="T39" s="2"/>
      <c r="U39" s="2"/>
      <c r="V39" s="2"/>
      <c r="W39" s="1"/>
      <c r="X39" s="1"/>
    </row>
    <row r="40" spans="1:24" ht="28.5" customHeight="1">
      <c r="A40" s="139"/>
      <c r="B40" s="154" t="s">
        <v>124</v>
      </c>
      <c r="C40" s="139">
        <v>2019</v>
      </c>
      <c r="D40" s="139">
        <v>2024</v>
      </c>
      <c r="E40" s="151" t="s">
        <v>14</v>
      </c>
      <c r="F40" s="16" t="s">
        <v>15</v>
      </c>
      <c r="G40" s="4">
        <f>G43</f>
        <v>2043471.1600000001</v>
      </c>
      <c r="H40" s="9">
        <f t="shared" ref="H40" si="40">H43</f>
        <v>0</v>
      </c>
      <c r="I40" s="9">
        <f t="shared" ref="I40:J40" si="41">I43</f>
        <v>169029.28</v>
      </c>
      <c r="J40" s="9">
        <f t="shared" si="41"/>
        <v>174041.88</v>
      </c>
      <c r="K40" s="9">
        <f>K43</f>
        <v>390000</v>
      </c>
      <c r="L40" s="9">
        <f t="shared" ref="L40:N40" si="42">L43</f>
        <v>417000</v>
      </c>
      <c r="M40" s="9">
        <f t="shared" si="42"/>
        <v>446700</v>
      </c>
      <c r="N40" s="9">
        <f t="shared" si="42"/>
        <v>446700</v>
      </c>
      <c r="O40" s="74"/>
      <c r="P40" s="2"/>
      <c r="Q40" s="35"/>
      <c r="R40" s="35"/>
      <c r="S40" s="2"/>
      <c r="T40" s="2"/>
      <c r="U40" s="2"/>
      <c r="V40" s="2"/>
      <c r="W40" s="1"/>
      <c r="X40" s="109"/>
    </row>
    <row r="41" spans="1:24" ht="76.5" customHeight="1">
      <c r="A41" s="140"/>
      <c r="B41" s="155"/>
      <c r="C41" s="140"/>
      <c r="D41" s="140"/>
      <c r="E41" s="152"/>
      <c r="F41" s="16" t="s">
        <v>16</v>
      </c>
      <c r="G41" s="4">
        <f>G44</f>
        <v>2043471.1600000001</v>
      </c>
      <c r="H41" s="9">
        <f t="shared" ref="H41" si="43">H44</f>
        <v>0</v>
      </c>
      <c r="I41" s="9">
        <f t="shared" ref="I41:J41" si="44">I44</f>
        <v>169029.28</v>
      </c>
      <c r="J41" s="9">
        <f t="shared" si="44"/>
        <v>174041.88</v>
      </c>
      <c r="K41" s="9">
        <f>K44</f>
        <v>390000</v>
      </c>
      <c r="L41" s="9">
        <f t="shared" ref="L41:N41" si="45">L44</f>
        <v>417000</v>
      </c>
      <c r="M41" s="9">
        <f t="shared" si="45"/>
        <v>446700</v>
      </c>
      <c r="N41" s="9">
        <f t="shared" si="45"/>
        <v>446700</v>
      </c>
      <c r="O41" s="74"/>
      <c r="P41" s="2"/>
      <c r="Q41" s="35"/>
      <c r="R41" s="35"/>
      <c r="S41" s="2"/>
      <c r="T41" s="2"/>
      <c r="U41" s="2"/>
      <c r="V41" s="2"/>
      <c r="W41" s="1"/>
      <c r="X41" s="109"/>
    </row>
    <row r="42" spans="1:24" ht="37.5" customHeight="1">
      <c r="A42" s="141"/>
      <c r="B42" s="156"/>
      <c r="C42" s="141"/>
      <c r="D42" s="141"/>
      <c r="E42" s="153"/>
      <c r="F42" s="16" t="s">
        <v>17</v>
      </c>
      <c r="G42" s="4">
        <f>G45</f>
        <v>0</v>
      </c>
      <c r="H42" s="9">
        <f t="shared" ref="H42" si="46">H45</f>
        <v>0</v>
      </c>
      <c r="I42" s="9">
        <f t="shared" ref="I42:J42" si="47">I45</f>
        <v>0</v>
      </c>
      <c r="J42" s="9">
        <f t="shared" si="47"/>
        <v>0</v>
      </c>
      <c r="K42" s="9">
        <f>K45</f>
        <v>0</v>
      </c>
      <c r="L42" s="9">
        <f t="shared" ref="L42:N42" si="48">L45</f>
        <v>0</v>
      </c>
      <c r="M42" s="9">
        <f t="shared" si="48"/>
        <v>0</v>
      </c>
      <c r="N42" s="9">
        <f t="shared" si="48"/>
        <v>0</v>
      </c>
      <c r="O42" s="74"/>
      <c r="P42" s="2"/>
      <c r="Q42" s="35"/>
      <c r="R42" s="35"/>
      <c r="S42" s="2"/>
      <c r="T42" s="2"/>
      <c r="U42" s="2"/>
      <c r="V42" s="2"/>
      <c r="W42" s="1"/>
      <c r="X42" s="1"/>
    </row>
    <row r="43" spans="1:24" ht="27" customHeight="1">
      <c r="A43" s="139"/>
      <c r="B43" s="154" t="s">
        <v>49</v>
      </c>
      <c r="C43" s="139">
        <v>2020</v>
      </c>
      <c r="D43" s="139">
        <v>2025</v>
      </c>
      <c r="E43" s="151" t="s">
        <v>14</v>
      </c>
      <c r="F43" s="16" t="s">
        <v>15</v>
      </c>
      <c r="G43" s="4">
        <f>G46+G49+G52+G55+G58</f>
        <v>2043471.1600000001</v>
      </c>
      <c r="H43" s="9">
        <f>H46+H49+H52+H55</f>
        <v>0</v>
      </c>
      <c r="I43" s="9">
        <f>I46+I49+I52+I58</f>
        <v>169029.28</v>
      </c>
      <c r="J43" s="9">
        <f t="shared" ref="J43:N43" si="49">J46+J49+J52+J58</f>
        <v>174041.88</v>
      </c>
      <c r="K43" s="9">
        <f t="shared" si="49"/>
        <v>390000</v>
      </c>
      <c r="L43" s="9">
        <f t="shared" si="49"/>
        <v>417000</v>
      </c>
      <c r="M43" s="9">
        <f t="shared" si="49"/>
        <v>446700</v>
      </c>
      <c r="N43" s="9">
        <f t="shared" si="49"/>
        <v>446700</v>
      </c>
      <c r="O43" s="74"/>
      <c r="P43" s="2"/>
      <c r="Q43" s="35"/>
      <c r="R43" s="35"/>
      <c r="S43" s="2"/>
      <c r="T43" s="2"/>
      <c r="U43" s="2"/>
      <c r="V43" s="2"/>
      <c r="W43" s="1"/>
      <c r="X43" s="1"/>
    </row>
    <row r="44" spans="1:24" ht="73.5" customHeight="1">
      <c r="A44" s="140"/>
      <c r="B44" s="155"/>
      <c r="C44" s="140"/>
      <c r="D44" s="140"/>
      <c r="E44" s="152"/>
      <c r="F44" s="16" t="s">
        <v>16</v>
      </c>
      <c r="G44" s="4">
        <f>G47+G50+G53+G56+G59</f>
        <v>2043471.1600000001</v>
      </c>
      <c r="H44" s="9">
        <f>H47+H50+H53+H56</f>
        <v>0</v>
      </c>
      <c r="I44" s="9">
        <f>I47+I50+I53+I59</f>
        <v>169029.28</v>
      </c>
      <c r="J44" s="9">
        <f t="shared" ref="J44:N44" si="50">J47+J50+J53+J59</f>
        <v>174041.88</v>
      </c>
      <c r="K44" s="9">
        <f t="shared" si="50"/>
        <v>390000</v>
      </c>
      <c r="L44" s="9">
        <f t="shared" si="50"/>
        <v>417000</v>
      </c>
      <c r="M44" s="9">
        <f t="shared" si="50"/>
        <v>446700</v>
      </c>
      <c r="N44" s="9">
        <f t="shared" si="50"/>
        <v>446700</v>
      </c>
      <c r="O44" s="74"/>
      <c r="P44" s="2"/>
      <c r="Q44" s="35"/>
      <c r="R44" s="35"/>
      <c r="S44" s="2"/>
      <c r="T44" s="2"/>
      <c r="U44" s="2"/>
      <c r="V44" s="2"/>
      <c r="W44" s="1"/>
      <c r="X44" s="1"/>
    </row>
    <row r="45" spans="1:24" ht="37.5" customHeight="1">
      <c r="A45" s="141"/>
      <c r="B45" s="156"/>
      <c r="C45" s="141"/>
      <c r="D45" s="141"/>
      <c r="E45" s="153"/>
      <c r="F45" s="16" t="s">
        <v>17</v>
      </c>
      <c r="G45" s="4">
        <f t="shared" ref="G45:J45" si="51">G48+G51+G54</f>
        <v>0</v>
      </c>
      <c r="H45" s="9">
        <f t="shared" si="51"/>
        <v>0</v>
      </c>
      <c r="I45" s="9">
        <f t="shared" si="51"/>
        <v>0</v>
      </c>
      <c r="J45" s="9">
        <f t="shared" si="51"/>
        <v>0</v>
      </c>
      <c r="K45" s="9">
        <f>K48+K51+K54</f>
        <v>0</v>
      </c>
      <c r="L45" s="9">
        <f t="shared" ref="L45:N45" si="52">L48+L51+L54</f>
        <v>0</v>
      </c>
      <c r="M45" s="9">
        <f t="shared" si="52"/>
        <v>0</v>
      </c>
      <c r="N45" s="9">
        <f t="shared" si="52"/>
        <v>0</v>
      </c>
      <c r="O45" s="74"/>
      <c r="P45" s="2"/>
      <c r="Q45" s="35"/>
      <c r="R45" s="35"/>
      <c r="S45" s="2"/>
      <c r="T45" s="2"/>
      <c r="U45" s="2"/>
      <c r="V45" s="2"/>
      <c r="W45" s="1"/>
      <c r="X45" s="1"/>
    </row>
    <row r="46" spans="1:24" ht="56.25" customHeight="1">
      <c r="A46" s="139"/>
      <c r="B46" s="154" t="s">
        <v>25</v>
      </c>
      <c r="C46" s="139">
        <v>2020</v>
      </c>
      <c r="D46" s="139">
        <v>2025</v>
      </c>
      <c r="E46" s="151" t="s">
        <v>14</v>
      </c>
      <c r="F46" s="16" t="s">
        <v>15</v>
      </c>
      <c r="G46" s="4">
        <f>H46+I46+J46+K46+L46+M46+N46</f>
        <v>542400</v>
      </c>
      <c r="H46" s="9">
        <f t="shared" ref="H46" si="53">H47+H48</f>
        <v>0</v>
      </c>
      <c r="I46" s="9">
        <f t="shared" ref="I46:J46" si="54">I47+I48</f>
        <v>0</v>
      </c>
      <c r="J46" s="9">
        <f t="shared" si="54"/>
        <v>0</v>
      </c>
      <c r="K46" s="9">
        <f>K47+K48</f>
        <v>120000</v>
      </c>
      <c r="L46" s="9">
        <f t="shared" ref="L46:N46" si="55">L47+L48</f>
        <v>132000</v>
      </c>
      <c r="M46" s="9">
        <f t="shared" si="55"/>
        <v>145200</v>
      </c>
      <c r="N46" s="9">
        <f t="shared" si="55"/>
        <v>145200</v>
      </c>
      <c r="O46" s="75" t="s">
        <v>59</v>
      </c>
      <c r="P46" s="2" t="s">
        <v>60</v>
      </c>
      <c r="Q46" s="35"/>
      <c r="R46" s="35">
        <v>0</v>
      </c>
      <c r="S46" s="35">
        <v>0</v>
      </c>
      <c r="T46" s="35">
        <v>12</v>
      </c>
      <c r="U46" s="35">
        <v>12</v>
      </c>
      <c r="V46" s="35"/>
      <c r="W46" s="1"/>
      <c r="X46" s="109"/>
    </row>
    <row r="47" spans="1:24" ht="72.75" customHeight="1">
      <c r="A47" s="140"/>
      <c r="B47" s="155"/>
      <c r="C47" s="140"/>
      <c r="D47" s="140"/>
      <c r="E47" s="152"/>
      <c r="F47" s="16" t="s">
        <v>16</v>
      </c>
      <c r="G47" s="4">
        <f t="shared" ref="G47:G48" si="56">H47+I47+J47+K47+L47+M47+N47</f>
        <v>542400</v>
      </c>
      <c r="H47" s="9">
        <v>0</v>
      </c>
      <c r="I47" s="9">
        <v>0</v>
      </c>
      <c r="J47" s="9">
        <v>0</v>
      </c>
      <c r="K47" s="9">
        <v>120000</v>
      </c>
      <c r="L47" s="9">
        <v>132000</v>
      </c>
      <c r="M47" s="9">
        <v>145200</v>
      </c>
      <c r="N47" s="9">
        <v>145200</v>
      </c>
      <c r="O47" s="74"/>
      <c r="P47" s="2"/>
      <c r="Q47" s="35"/>
      <c r="R47" s="35"/>
      <c r="S47" s="2"/>
      <c r="T47" s="2"/>
      <c r="U47" s="2"/>
      <c r="V47" s="2"/>
      <c r="W47" s="1"/>
      <c r="X47" s="109"/>
    </row>
    <row r="48" spans="1:24" ht="38.25" customHeight="1">
      <c r="A48" s="141"/>
      <c r="B48" s="156"/>
      <c r="C48" s="141"/>
      <c r="D48" s="141"/>
      <c r="E48" s="153"/>
      <c r="F48" s="16" t="s">
        <v>17</v>
      </c>
      <c r="G48" s="4">
        <f t="shared" si="56"/>
        <v>0</v>
      </c>
      <c r="H48" s="9"/>
      <c r="I48" s="9"/>
      <c r="J48" s="9"/>
      <c r="K48" s="9"/>
      <c r="L48" s="9"/>
      <c r="M48" s="9"/>
      <c r="N48" s="103"/>
      <c r="O48" s="74"/>
      <c r="P48" s="2"/>
      <c r="Q48" s="35"/>
      <c r="R48" s="35"/>
      <c r="S48" s="2"/>
      <c r="T48" s="2"/>
      <c r="U48" s="2"/>
      <c r="V48" s="2"/>
      <c r="W48" s="1"/>
      <c r="X48" s="1"/>
    </row>
    <row r="49" spans="1:24" ht="73.5" customHeight="1">
      <c r="A49" s="139"/>
      <c r="B49" s="154" t="s">
        <v>26</v>
      </c>
      <c r="C49" s="139">
        <v>2020</v>
      </c>
      <c r="D49" s="139">
        <v>2025</v>
      </c>
      <c r="E49" s="151" t="s">
        <v>14</v>
      </c>
      <c r="F49" s="16" t="s">
        <v>15</v>
      </c>
      <c r="G49" s="4">
        <f>H49+I49+J49+K49+L49+M49+N49</f>
        <v>545571.16</v>
      </c>
      <c r="H49" s="9">
        <f t="shared" ref="H49" si="57">H50+H51</f>
        <v>0</v>
      </c>
      <c r="I49" s="9">
        <f t="shared" ref="I49:J49" si="58">I50+I51</f>
        <v>4329.28</v>
      </c>
      <c r="J49" s="9">
        <f t="shared" si="58"/>
        <v>61241.88</v>
      </c>
      <c r="K49" s="9">
        <f>K50+K51</f>
        <v>120000</v>
      </c>
      <c r="L49" s="9">
        <f t="shared" ref="L49:N49" si="59">L50+L51</f>
        <v>120000</v>
      </c>
      <c r="M49" s="9">
        <f t="shared" si="59"/>
        <v>120000</v>
      </c>
      <c r="N49" s="9">
        <f t="shared" si="59"/>
        <v>120000</v>
      </c>
      <c r="O49" s="75" t="s">
        <v>178</v>
      </c>
      <c r="P49" s="2" t="s">
        <v>60</v>
      </c>
      <c r="Q49" s="35"/>
      <c r="R49" s="35">
        <v>0</v>
      </c>
      <c r="S49" s="35">
        <v>4</v>
      </c>
      <c r="T49" s="35">
        <v>7</v>
      </c>
      <c r="U49" s="35">
        <v>7</v>
      </c>
      <c r="V49" s="35"/>
      <c r="W49" s="1"/>
      <c r="X49" s="109"/>
    </row>
    <row r="50" spans="1:24" ht="73.5" customHeight="1">
      <c r="A50" s="140"/>
      <c r="B50" s="155"/>
      <c r="C50" s="140"/>
      <c r="D50" s="140"/>
      <c r="E50" s="152"/>
      <c r="F50" s="16" t="s">
        <v>16</v>
      </c>
      <c r="G50" s="4">
        <f t="shared" ref="G50:G51" si="60">H50+I50+J50+K50+L50+M50+N50</f>
        <v>545571.16</v>
      </c>
      <c r="H50" s="9">
        <v>0</v>
      </c>
      <c r="I50" s="4">
        <v>4329.28</v>
      </c>
      <c r="J50" s="4">
        <v>61241.88</v>
      </c>
      <c r="K50" s="9">
        <v>120000</v>
      </c>
      <c r="L50" s="4">
        <v>120000</v>
      </c>
      <c r="M50" s="4">
        <v>120000</v>
      </c>
      <c r="N50" s="4">
        <v>120000</v>
      </c>
      <c r="O50" s="74"/>
      <c r="P50" s="2"/>
      <c r="Q50" s="35"/>
      <c r="R50" s="35"/>
      <c r="S50" s="2"/>
      <c r="T50" s="2"/>
      <c r="U50" s="2"/>
      <c r="V50" s="2"/>
      <c r="W50" s="1"/>
      <c r="X50" s="1"/>
    </row>
    <row r="51" spans="1:24" ht="45" customHeight="1">
      <c r="A51" s="141"/>
      <c r="B51" s="156"/>
      <c r="C51" s="141"/>
      <c r="D51" s="141"/>
      <c r="E51" s="153"/>
      <c r="F51" s="16" t="s">
        <v>17</v>
      </c>
      <c r="G51" s="4">
        <f t="shared" si="60"/>
        <v>0</v>
      </c>
      <c r="H51" s="9"/>
      <c r="I51" s="9"/>
      <c r="J51" s="9"/>
      <c r="K51" s="9"/>
      <c r="L51" s="9"/>
      <c r="M51" s="39"/>
      <c r="N51" s="104"/>
      <c r="O51" s="74"/>
      <c r="P51" s="2"/>
      <c r="Q51" s="35"/>
      <c r="R51" s="35"/>
      <c r="S51" s="2"/>
      <c r="T51" s="2"/>
      <c r="U51" s="2"/>
      <c r="V51" s="2"/>
      <c r="W51" s="1"/>
      <c r="X51" s="1"/>
    </row>
    <row r="52" spans="1:24" ht="72" customHeight="1">
      <c r="A52" s="139"/>
      <c r="B52" s="154" t="s">
        <v>27</v>
      </c>
      <c r="C52" s="139">
        <v>2020</v>
      </c>
      <c r="D52" s="139">
        <v>2025</v>
      </c>
      <c r="E52" s="151" t="s">
        <v>14</v>
      </c>
      <c r="F52" s="16" t="s">
        <v>15</v>
      </c>
      <c r="G52" s="4">
        <f>H52+I52+J52+K52+L52+M52+N52</f>
        <v>906500</v>
      </c>
      <c r="H52" s="9">
        <f t="shared" ref="H52" si="61">H53+H54</f>
        <v>0</v>
      </c>
      <c r="I52" s="9">
        <f t="shared" ref="I52:J52" si="62">I53+I54</f>
        <v>157700</v>
      </c>
      <c r="J52" s="9">
        <f t="shared" si="62"/>
        <v>70800</v>
      </c>
      <c r="K52" s="9">
        <f>K53+K54</f>
        <v>150000</v>
      </c>
      <c r="L52" s="9">
        <f t="shared" ref="L52:N52" si="63">L53+L54</f>
        <v>165000</v>
      </c>
      <c r="M52" s="9">
        <f t="shared" si="63"/>
        <v>181500</v>
      </c>
      <c r="N52" s="9">
        <f t="shared" si="63"/>
        <v>181500</v>
      </c>
      <c r="O52" s="75" t="s">
        <v>61</v>
      </c>
      <c r="P52" s="2" t="s">
        <v>60</v>
      </c>
      <c r="Q52" s="35"/>
      <c r="R52" s="35">
        <v>0</v>
      </c>
      <c r="S52" s="2">
        <v>34</v>
      </c>
      <c r="T52" s="2">
        <v>10</v>
      </c>
      <c r="U52" s="2">
        <v>10</v>
      </c>
      <c r="V52" s="2"/>
      <c r="W52" s="1"/>
      <c r="X52" s="109"/>
    </row>
    <row r="53" spans="1:24" ht="75.75" customHeight="1">
      <c r="A53" s="140"/>
      <c r="B53" s="155"/>
      <c r="C53" s="140"/>
      <c r="D53" s="140"/>
      <c r="E53" s="152"/>
      <c r="F53" s="16" t="s">
        <v>16</v>
      </c>
      <c r="G53" s="4">
        <f>H53+I53+J53+K53+L53+M53+N53</f>
        <v>906500</v>
      </c>
      <c r="H53" s="9">
        <v>0</v>
      </c>
      <c r="I53" s="4">
        <v>157700</v>
      </c>
      <c r="J53" s="9">
        <v>70800</v>
      </c>
      <c r="K53" s="9">
        <v>150000</v>
      </c>
      <c r="L53" s="9">
        <v>165000</v>
      </c>
      <c r="M53" s="9">
        <v>181500</v>
      </c>
      <c r="N53" s="103">
        <v>181500</v>
      </c>
      <c r="O53" s="74"/>
      <c r="P53" s="2"/>
      <c r="Q53" s="35"/>
      <c r="R53" s="35"/>
      <c r="S53" s="2"/>
      <c r="T53" s="2"/>
      <c r="U53" s="2"/>
      <c r="V53" s="2"/>
      <c r="W53" s="1"/>
      <c r="X53" s="1"/>
    </row>
    <row r="54" spans="1:24" ht="38.25" customHeight="1">
      <c r="A54" s="141"/>
      <c r="B54" s="156"/>
      <c r="C54" s="141"/>
      <c r="D54" s="141"/>
      <c r="E54" s="153"/>
      <c r="F54" s="16" t="s">
        <v>17</v>
      </c>
      <c r="G54" s="4">
        <f>H54+I54+J54+K54+L54+M54+N54</f>
        <v>0</v>
      </c>
      <c r="H54" s="9"/>
      <c r="I54" s="9"/>
      <c r="J54" s="9"/>
      <c r="K54" s="9"/>
      <c r="L54" s="9"/>
      <c r="M54" s="9"/>
      <c r="N54" s="103"/>
      <c r="O54" s="74"/>
      <c r="P54" s="2"/>
      <c r="Q54" s="35"/>
      <c r="R54" s="35"/>
      <c r="S54" s="2"/>
      <c r="T54" s="2"/>
      <c r="U54" s="2"/>
      <c r="V54" s="2"/>
      <c r="W54" s="1"/>
      <c r="X54" s="1"/>
    </row>
    <row r="55" spans="1:24" ht="35.25" hidden="1" customHeight="1">
      <c r="A55" s="64"/>
      <c r="B55" s="154" t="s">
        <v>116</v>
      </c>
      <c r="C55" s="139">
        <v>2019</v>
      </c>
      <c r="D55" s="139">
        <v>2019</v>
      </c>
      <c r="E55" s="151" t="s">
        <v>14</v>
      </c>
      <c r="F55" s="16" t="s">
        <v>15</v>
      </c>
      <c r="G55" s="4">
        <f t="shared" ref="G55:G56" si="64">H55+I55+J55+K55+L55+M55</f>
        <v>0</v>
      </c>
      <c r="H55" s="9">
        <f>H56+H57</f>
        <v>0</v>
      </c>
      <c r="I55" s="9"/>
      <c r="J55" s="9"/>
      <c r="K55" s="9"/>
      <c r="L55" s="9"/>
      <c r="M55" s="39"/>
      <c r="N55" s="104"/>
      <c r="O55" s="75" t="s">
        <v>117</v>
      </c>
      <c r="P55" s="2" t="s">
        <v>57</v>
      </c>
      <c r="Q55" s="35"/>
      <c r="R55" s="35">
        <v>0</v>
      </c>
      <c r="S55" s="2"/>
      <c r="T55" s="2"/>
      <c r="U55" s="2"/>
      <c r="V55" s="2"/>
      <c r="W55" s="1"/>
      <c r="X55" s="1"/>
    </row>
    <row r="56" spans="1:24" ht="96.75" hidden="1" customHeight="1">
      <c r="A56" s="64"/>
      <c r="B56" s="155"/>
      <c r="C56" s="140"/>
      <c r="D56" s="140"/>
      <c r="E56" s="152"/>
      <c r="F56" s="16" t="s">
        <v>16</v>
      </c>
      <c r="G56" s="4">
        <f t="shared" si="64"/>
        <v>0</v>
      </c>
      <c r="H56" s="9">
        <v>0</v>
      </c>
      <c r="I56" s="9"/>
      <c r="J56" s="9"/>
      <c r="K56" s="9"/>
      <c r="L56" s="9"/>
      <c r="M56" s="39"/>
      <c r="N56" s="104"/>
      <c r="O56" s="74"/>
      <c r="P56" s="2"/>
      <c r="Q56" s="35"/>
      <c r="R56" s="35"/>
      <c r="S56" s="2"/>
      <c r="T56" s="2"/>
      <c r="U56" s="2"/>
      <c r="V56" s="2"/>
      <c r="W56" s="1"/>
      <c r="X56" s="1"/>
    </row>
    <row r="57" spans="1:24" ht="62.25" hidden="1" customHeight="1">
      <c r="A57" s="64"/>
      <c r="B57" s="156"/>
      <c r="C57" s="141"/>
      <c r="D57" s="141"/>
      <c r="E57" s="153"/>
      <c r="F57" s="16" t="s">
        <v>17</v>
      </c>
      <c r="G57" s="4"/>
      <c r="H57" s="9"/>
      <c r="I57" s="9"/>
      <c r="J57" s="9"/>
      <c r="K57" s="9"/>
      <c r="L57" s="9"/>
      <c r="M57" s="39"/>
      <c r="N57" s="104"/>
      <c r="O57" s="74"/>
      <c r="P57" s="2"/>
      <c r="Q57" s="35"/>
      <c r="R57" s="35"/>
      <c r="S57" s="2"/>
      <c r="T57" s="2"/>
      <c r="U57" s="2"/>
      <c r="V57" s="2"/>
      <c r="W57" s="1"/>
      <c r="X57" s="1"/>
    </row>
    <row r="58" spans="1:24" ht="37.5" customHeight="1">
      <c r="A58" s="88"/>
      <c r="B58" s="154" t="s">
        <v>152</v>
      </c>
      <c r="C58" s="139">
        <v>2020</v>
      </c>
      <c r="D58" s="139">
        <v>2025</v>
      </c>
      <c r="E58" s="151" t="s">
        <v>14</v>
      </c>
      <c r="F58" s="16" t="s">
        <v>15</v>
      </c>
      <c r="G58" s="4">
        <f>H58+I58+J58+K58+L58+M58</f>
        <v>49000</v>
      </c>
      <c r="H58" s="9"/>
      <c r="I58" s="4">
        <f>I59+I60</f>
        <v>7000</v>
      </c>
      <c r="J58" s="4">
        <f>J59+J60</f>
        <v>42000</v>
      </c>
      <c r="K58" s="9"/>
      <c r="L58" s="9"/>
      <c r="M58" s="39"/>
      <c r="N58" s="104"/>
      <c r="O58" s="75" t="s">
        <v>117</v>
      </c>
      <c r="P58" s="2" t="s">
        <v>57</v>
      </c>
      <c r="Q58" s="35"/>
      <c r="R58" s="35"/>
      <c r="S58" s="35">
        <v>100</v>
      </c>
      <c r="T58" s="2"/>
      <c r="U58" s="2"/>
      <c r="V58" s="2"/>
      <c r="W58" s="1"/>
      <c r="X58" s="1"/>
    </row>
    <row r="59" spans="1:24" ht="37.5" customHeight="1">
      <c r="A59" s="88"/>
      <c r="B59" s="155"/>
      <c r="C59" s="140"/>
      <c r="D59" s="140"/>
      <c r="E59" s="152"/>
      <c r="F59" s="16" t="s">
        <v>16</v>
      </c>
      <c r="G59" s="4">
        <f>H59+I59+J59+K59+L59+M59</f>
        <v>49000</v>
      </c>
      <c r="H59" s="9"/>
      <c r="I59" s="9">
        <v>7000</v>
      </c>
      <c r="J59" s="9">
        <v>42000</v>
      </c>
      <c r="K59" s="9"/>
      <c r="L59" s="9"/>
      <c r="M59" s="39"/>
      <c r="N59" s="104"/>
      <c r="O59" s="74"/>
      <c r="P59" s="2"/>
      <c r="Q59" s="35"/>
      <c r="R59" s="35"/>
      <c r="S59" s="2"/>
      <c r="T59" s="2"/>
      <c r="U59" s="2"/>
      <c r="V59" s="2"/>
      <c r="W59" s="1"/>
      <c r="X59" s="1"/>
    </row>
    <row r="60" spans="1:24" ht="37.5" customHeight="1">
      <c r="A60" s="88"/>
      <c r="B60" s="156"/>
      <c r="C60" s="141"/>
      <c r="D60" s="141"/>
      <c r="E60" s="153"/>
      <c r="F60" s="16" t="s">
        <v>17</v>
      </c>
      <c r="G60" s="4"/>
      <c r="H60" s="9"/>
      <c r="I60" s="9"/>
      <c r="J60" s="9"/>
      <c r="K60" s="9"/>
      <c r="L60" s="9"/>
      <c r="M60" s="39"/>
      <c r="N60" s="104"/>
      <c r="O60" s="74"/>
      <c r="P60" s="2"/>
      <c r="Q60" s="35"/>
      <c r="R60" s="35"/>
      <c r="S60" s="2"/>
      <c r="T60" s="2"/>
      <c r="U60" s="2"/>
      <c r="V60" s="2"/>
      <c r="W60" s="1"/>
      <c r="X60" s="1"/>
    </row>
    <row r="61" spans="1:24" ht="39" customHeight="1">
      <c r="A61" s="118"/>
      <c r="B61" s="154" t="s">
        <v>179</v>
      </c>
      <c r="C61" s="139">
        <v>2022</v>
      </c>
      <c r="D61" s="139">
        <v>2025</v>
      </c>
      <c r="E61" s="151" t="s">
        <v>14</v>
      </c>
      <c r="F61" s="16" t="s">
        <v>15</v>
      </c>
      <c r="G61" s="4">
        <f>H61+I61+J61+K61+L61+M61</f>
        <v>50000</v>
      </c>
      <c r="H61" s="9"/>
      <c r="I61" s="9"/>
      <c r="J61" s="9"/>
      <c r="K61" s="4">
        <f>K62+K63</f>
        <v>50000</v>
      </c>
      <c r="L61" s="9"/>
      <c r="M61" s="39"/>
      <c r="N61" s="104"/>
      <c r="O61" s="75" t="s">
        <v>117</v>
      </c>
      <c r="P61" s="2" t="s">
        <v>57</v>
      </c>
      <c r="Q61" s="35"/>
      <c r="R61" s="35"/>
      <c r="S61" s="2"/>
      <c r="T61" s="2"/>
      <c r="U61" s="35">
        <v>100</v>
      </c>
      <c r="V61" s="2"/>
      <c r="W61" s="1"/>
      <c r="X61" s="1"/>
    </row>
    <row r="62" spans="1:24" ht="90.75" customHeight="1">
      <c r="A62" s="118"/>
      <c r="B62" s="155"/>
      <c r="C62" s="140"/>
      <c r="D62" s="140"/>
      <c r="E62" s="152"/>
      <c r="F62" s="16" t="s">
        <v>16</v>
      </c>
      <c r="G62" s="4">
        <f>H62+I62+J62+K62+L62+M62</f>
        <v>50000</v>
      </c>
      <c r="H62" s="9"/>
      <c r="I62" s="9"/>
      <c r="J62" s="9"/>
      <c r="K62" s="119">
        <v>50000</v>
      </c>
      <c r="L62" s="9"/>
      <c r="M62" s="39"/>
      <c r="N62" s="104"/>
      <c r="O62" s="74"/>
      <c r="P62" s="2"/>
      <c r="Q62" s="35"/>
      <c r="R62" s="35"/>
      <c r="S62" s="2"/>
      <c r="T62" s="2"/>
      <c r="U62" s="2"/>
      <c r="V62" s="2"/>
      <c r="W62" s="1"/>
      <c r="X62" s="1"/>
    </row>
    <row r="63" spans="1:24" ht="63" customHeight="1">
      <c r="A63" s="118"/>
      <c r="B63" s="156"/>
      <c r="C63" s="141"/>
      <c r="D63" s="141"/>
      <c r="E63" s="153"/>
      <c r="F63" s="16" t="s">
        <v>17</v>
      </c>
      <c r="G63" s="4"/>
      <c r="H63" s="9"/>
      <c r="I63" s="9"/>
      <c r="J63" s="9"/>
      <c r="K63" s="9"/>
      <c r="L63" s="9"/>
      <c r="M63" s="39"/>
      <c r="N63" s="104"/>
      <c r="O63" s="74"/>
      <c r="P63" s="2"/>
      <c r="Q63" s="35"/>
      <c r="R63" s="35"/>
      <c r="S63" s="2"/>
      <c r="T63" s="2"/>
      <c r="U63" s="2"/>
      <c r="V63" s="2"/>
      <c r="W63" s="1"/>
      <c r="X63" s="1"/>
    </row>
    <row r="64" spans="1:24" s="11" customFormat="1" ht="38.25" customHeight="1">
      <c r="A64" s="126"/>
      <c r="B64" s="142" t="s">
        <v>19</v>
      </c>
      <c r="C64" s="199">
        <v>2020</v>
      </c>
      <c r="D64" s="160">
        <v>2025</v>
      </c>
      <c r="E64" s="202" t="s">
        <v>14</v>
      </c>
      <c r="F64" s="17" t="s">
        <v>15</v>
      </c>
      <c r="G64" s="86">
        <f>G34+G40</f>
        <v>91605380.570000008</v>
      </c>
      <c r="H64" s="86">
        <f t="shared" ref="H64" si="65">H34+H40</f>
        <v>0</v>
      </c>
      <c r="I64" s="86">
        <f>I34+I40</f>
        <v>12131306.139999999</v>
      </c>
      <c r="J64" s="86">
        <f t="shared" ref="J64:N64" si="66">J34+J40</f>
        <v>14699108.350000001</v>
      </c>
      <c r="K64" s="86">
        <f t="shared" si="66"/>
        <v>16177080.25</v>
      </c>
      <c r="L64" s="86">
        <f t="shared" si="66"/>
        <v>16129794.529999999</v>
      </c>
      <c r="M64" s="86">
        <f t="shared" si="66"/>
        <v>16234045.65</v>
      </c>
      <c r="N64" s="86">
        <f t="shared" si="66"/>
        <v>16234045.65</v>
      </c>
      <c r="O64" s="76" t="s">
        <v>13</v>
      </c>
      <c r="P64" s="8" t="s">
        <v>13</v>
      </c>
      <c r="Q64" s="37" t="s">
        <v>13</v>
      </c>
      <c r="R64" s="37" t="s">
        <v>13</v>
      </c>
      <c r="S64" s="8"/>
      <c r="T64" s="8"/>
      <c r="U64" s="8"/>
      <c r="V64" s="8"/>
      <c r="W64" s="39"/>
      <c r="X64" s="108"/>
    </row>
    <row r="65" spans="1:24" s="11" customFormat="1" ht="96">
      <c r="A65" s="127"/>
      <c r="B65" s="143"/>
      <c r="C65" s="200"/>
      <c r="D65" s="161"/>
      <c r="E65" s="203"/>
      <c r="F65" s="17" t="s">
        <v>16</v>
      </c>
      <c r="G65" s="9">
        <f>G35+G41</f>
        <v>91605380.570000008</v>
      </c>
      <c r="H65" s="9">
        <f t="shared" ref="H65:N65" si="67">H35+H41</f>
        <v>0</v>
      </c>
      <c r="I65" s="9">
        <f t="shared" si="67"/>
        <v>12131306.139999999</v>
      </c>
      <c r="J65" s="9">
        <f t="shared" si="67"/>
        <v>14699108.350000001</v>
      </c>
      <c r="K65" s="9">
        <f t="shared" si="67"/>
        <v>16177080.25</v>
      </c>
      <c r="L65" s="9">
        <f t="shared" si="67"/>
        <v>16129794.529999999</v>
      </c>
      <c r="M65" s="9">
        <f t="shared" si="67"/>
        <v>16234045.65</v>
      </c>
      <c r="N65" s="9">
        <f t="shared" si="67"/>
        <v>16234045.65</v>
      </c>
      <c r="O65" s="76" t="s">
        <v>13</v>
      </c>
      <c r="P65" s="8" t="s">
        <v>13</v>
      </c>
      <c r="Q65" s="37" t="s">
        <v>13</v>
      </c>
      <c r="R65" s="37" t="s">
        <v>13</v>
      </c>
      <c r="S65" s="8"/>
      <c r="T65" s="8"/>
      <c r="U65" s="8"/>
      <c r="V65" s="8"/>
      <c r="W65" s="39"/>
      <c r="X65" s="108"/>
    </row>
    <row r="66" spans="1:24" s="11" customFormat="1" ht="60">
      <c r="A66" s="128"/>
      <c r="B66" s="144"/>
      <c r="C66" s="201"/>
      <c r="D66" s="162"/>
      <c r="E66" s="204"/>
      <c r="F66" s="17" t="s">
        <v>17</v>
      </c>
      <c r="G66" s="9">
        <f>G36+G42</f>
        <v>0</v>
      </c>
      <c r="H66" s="9">
        <f t="shared" ref="H66:N66" si="68">H36+H42</f>
        <v>0</v>
      </c>
      <c r="I66" s="9">
        <f t="shared" si="68"/>
        <v>0</v>
      </c>
      <c r="J66" s="9">
        <f t="shared" si="68"/>
        <v>0</v>
      </c>
      <c r="K66" s="9">
        <f t="shared" si="68"/>
        <v>0</v>
      </c>
      <c r="L66" s="9">
        <f t="shared" si="68"/>
        <v>0</v>
      </c>
      <c r="M66" s="9">
        <f t="shared" si="68"/>
        <v>0</v>
      </c>
      <c r="N66" s="9">
        <f t="shared" si="68"/>
        <v>0</v>
      </c>
      <c r="O66" s="76" t="s">
        <v>13</v>
      </c>
      <c r="P66" s="8" t="s">
        <v>13</v>
      </c>
      <c r="Q66" s="37" t="s">
        <v>13</v>
      </c>
      <c r="R66" s="37" t="s">
        <v>13</v>
      </c>
      <c r="S66" s="8"/>
      <c r="T66" s="8"/>
      <c r="U66" s="8"/>
      <c r="V66" s="8"/>
      <c r="W66" s="39"/>
      <c r="X66" s="39"/>
    </row>
    <row r="67" spans="1:24" ht="121.5" customHeight="1">
      <c r="A67" s="132" t="s">
        <v>127</v>
      </c>
      <c r="B67" s="133"/>
      <c r="C67" s="15" t="s">
        <v>13</v>
      </c>
      <c r="D67" s="70" t="s">
        <v>13</v>
      </c>
      <c r="E67" s="15" t="s">
        <v>13</v>
      </c>
      <c r="F67" s="15" t="s">
        <v>13</v>
      </c>
      <c r="G67" s="2" t="s">
        <v>13</v>
      </c>
      <c r="H67" s="8" t="s">
        <v>13</v>
      </c>
      <c r="I67" s="8" t="s">
        <v>13</v>
      </c>
      <c r="J67" s="8" t="s">
        <v>13</v>
      </c>
      <c r="K67" s="8" t="s">
        <v>13</v>
      </c>
      <c r="L67" s="8"/>
      <c r="M67" s="39"/>
      <c r="N67" s="104"/>
      <c r="O67" s="74" t="s">
        <v>13</v>
      </c>
      <c r="P67" s="2" t="s">
        <v>13</v>
      </c>
      <c r="Q67" s="35" t="s">
        <v>13</v>
      </c>
      <c r="R67" s="35" t="s">
        <v>13</v>
      </c>
      <c r="S67" s="2"/>
      <c r="T67" s="2"/>
      <c r="U67" s="2"/>
      <c r="V67" s="2"/>
      <c r="W67" s="1"/>
      <c r="X67" s="1"/>
    </row>
    <row r="68" spans="1:24" ht="77.25" customHeight="1">
      <c r="A68" s="134" t="s">
        <v>177</v>
      </c>
      <c r="B68" s="135"/>
      <c r="C68" s="15">
        <v>2020</v>
      </c>
      <c r="D68" s="53">
        <v>2025</v>
      </c>
      <c r="E68" s="15" t="s">
        <v>13</v>
      </c>
      <c r="F68" s="15" t="s">
        <v>13</v>
      </c>
      <c r="G68" s="2" t="s">
        <v>13</v>
      </c>
      <c r="H68" s="8" t="s">
        <v>13</v>
      </c>
      <c r="I68" s="8" t="s">
        <v>13</v>
      </c>
      <c r="J68" s="8" t="s">
        <v>13</v>
      </c>
      <c r="K68" s="8" t="s">
        <v>13</v>
      </c>
      <c r="L68" s="8"/>
      <c r="M68" s="39"/>
      <c r="N68" s="104"/>
      <c r="O68" s="74" t="s">
        <v>13</v>
      </c>
      <c r="P68" s="2" t="s">
        <v>13</v>
      </c>
      <c r="Q68" s="35" t="s">
        <v>13</v>
      </c>
      <c r="R68" s="35" t="s">
        <v>13</v>
      </c>
      <c r="S68" s="2"/>
      <c r="T68" s="2"/>
      <c r="U68" s="2"/>
      <c r="V68" s="2"/>
      <c r="W68" s="1"/>
      <c r="X68" s="1"/>
    </row>
    <row r="69" spans="1:24" ht="26.25" customHeight="1">
      <c r="A69" s="139"/>
      <c r="B69" s="193" t="s">
        <v>128</v>
      </c>
      <c r="C69" s="190">
        <v>2020</v>
      </c>
      <c r="D69" s="148">
        <v>2025</v>
      </c>
      <c r="E69" s="196" t="s">
        <v>14</v>
      </c>
      <c r="F69" s="16" t="s">
        <v>15</v>
      </c>
      <c r="G69" s="4">
        <f>G72</f>
        <v>1253912.3400000001</v>
      </c>
      <c r="H69" s="9">
        <f t="shared" ref="H69" si="69">H72</f>
        <v>0</v>
      </c>
      <c r="I69" s="9">
        <f t="shared" ref="I69:J69" si="70">I72</f>
        <v>411000</v>
      </c>
      <c r="J69" s="113">
        <f t="shared" si="70"/>
        <v>502912.34</v>
      </c>
      <c r="K69" s="9">
        <f>K72</f>
        <v>85000</v>
      </c>
      <c r="L69" s="9">
        <f t="shared" ref="L69:N69" si="71">L72</f>
        <v>85000</v>
      </c>
      <c r="M69" s="9">
        <f t="shared" si="71"/>
        <v>85000</v>
      </c>
      <c r="N69" s="9">
        <f t="shared" si="71"/>
        <v>85000</v>
      </c>
      <c r="O69" s="77"/>
      <c r="P69" s="2"/>
      <c r="Q69" s="35"/>
      <c r="R69" s="35"/>
      <c r="S69" s="2"/>
      <c r="T69" s="2"/>
      <c r="U69" s="2"/>
      <c r="V69" s="2"/>
      <c r="W69" s="1"/>
      <c r="X69" s="109"/>
    </row>
    <row r="70" spans="1:24" ht="73.5" customHeight="1">
      <c r="A70" s="140"/>
      <c r="B70" s="194"/>
      <c r="C70" s="191"/>
      <c r="D70" s="149"/>
      <c r="E70" s="197"/>
      <c r="F70" s="16" t="s">
        <v>16</v>
      </c>
      <c r="G70" s="4">
        <f>G73</f>
        <v>1253912.3400000001</v>
      </c>
      <c r="H70" s="9">
        <f t="shared" ref="H70" si="72">H73</f>
        <v>0</v>
      </c>
      <c r="I70" s="9">
        <f t="shared" ref="I70:J70" si="73">I73</f>
        <v>411000</v>
      </c>
      <c r="J70" s="9">
        <f t="shared" si="73"/>
        <v>502912.34</v>
      </c>
      <c r="K70" s="9">
        <f>K73</f>
        <v>85000</v>
      </c>
      <c r="L70" s="9">
        <f t="shared" ref="L70:N70" si="74">L73</f>
        <v>85000</v>
      </c>
      <c r="M70" s="9">
        <f t="shared" si="74"/>
        <v>85000</v>
      </c>
      <c r="N70" s="9">
        <f t="shared" si="74"/>
        <v>85000</v>
      </c>
      <c r="O70" s="74"/>
      <c r="P70" s="2"/>
      <c r="Q70" s="35"/>
      <c r="R70" s="35"/>
      <c r="S70" s="2"/>
      <c r="T70" s="2"/>
      <c r="U70" s="2"/>
      <c r="V70" s="2"/>
      <c r="W70" s="1"/>
      <c r="X70" s="1"/>
    </row>
    <row r="71" spans="1:24" ht="40.5" customHeight="1">
      <c r="A71" s="141"/>
      <c r="B71" s="195"/>
      <c r="C71" s="192"/>
      <c r="D71" s="150"/>
      <c r="E71" s="198"/>
      <c r="F71" s="16" t="s">
        <v>17</v>
      </c>
      <c r="G71" s="4">
        <f>G74</f>
        <v>0</v>
      </c>
      <c r="H71" s="9">
        <f t="shared" ref="H71:N72" si="75">H74</f>
        <v>0</v>
      </c>
      <c r="I71" s="9">
        <f t="shared" ref="I71:J71" si="76">I74</f>
        <v>0</v>
      </c>
      <c r="J71" s="9">
        <f t="shared" si="76"/>
        <v>0</v>
      </c>
      <c r="K71" s="9">
        <f>K74</f>
        <v>0</v>
      </c>
      <c r="L71" s="9"/>
      <c r="M71" s="39"/>
      <c r="N71" s="39"/>
      <c r="O71" s="74"/>
      <c r="P71" s="2"/>
      <c r="Q71" s="35"/>
      <c r="R71" s="35"/>
      <c r="S71" s="2"/>
      <c r="T71" s="2"/>
      <c r="U71" s="2"/>
      <c r="V71" s="2"/>
      <c r="W71" s="1"/>
      <c r="X71" s="1"/>
    </row>
    <row r="72" spans="1:24" ht="28.5" customHeight="1">
      <c r="A72" s="139"/>
      <c r="B72" s="154" t="s">
        <v>50</v>
      </c>
      <c r="C72" s="139">
        <v>2020</v>
      </c>
      <c r="D72" s="69"/>
      <c r="E72" s="151" t="s">
        <v>14</v>
      </c>
      <c r="F72" s="16" t="s">
        <v>15</v>
      </c>
      <c r="G72" s="4">
        <f t="shared" ref="G72:G77" si="77">H72+I72+J72+K72+L72+M72+N72</f>
        <v>1253912.3400000001</v>
      </c>
      <c r="H72" s="9">
        <f t="shared" si="75"/>
        <v>0</v>
      </c>
      <c r="I72" s="4">
        <f t="shared" si="75"/>
        <v>411000</v>
      </c>
      <c r="J72" s="4">
        <f t="shared" si="75"/>
        <v>502912.34</v>
      </c>
      <c r="K72" s="9">
        <f t="shared" si="75"/>
        <v>85000</v>
      </c>
      <c r="L72" s="4">
        <f t="shared" si="75"/>
        <v>85000</v>
      </c>
      <c r="M72" s="4">
        <f t="shared" si="75"/>
        <v>85000</v>
      </c>
      <c r="N72" s="4">
        <f t="shared" si="75"/>
        <v>85000</v>
      </c>
      <c r="O72" s="74"/>
      <c r="P72" s="2"/>
      <c r="Q72" s="35"/>
      <c r="R72" s="35"/>
      <c r="S72" s="2"/>
      <c r="T72" s="2"/>
      <c r="U72" s="2"/>
      <c r="V72" s="2"/>
      <c r="W72" s="1"/>
      <c r="X72" s="1"/>
    </row>
    <row r="73" spans="1:24" ht="72.75" customHeight="1">
      <c r="A73" s="140"/>
      <c r="B73" s="155"/>
      <c r="C73" s="140"/>
      <c r="D73" s="54"/>
      <c r="E73" s="152"/>
      <c r="F73" s="16" t="s">
        <v>16</v>
      </c>
      <c r="G73" s="4">
        <f t="shared" si="77"/>
        <v>1253912.3400000001</v>
      </c>
      <c r="H73" s="9">
        <f t="shared" ref="H73:N73" si="78">H76</f>
        <v>0</v>
      </c>
      <c r="I73" s="9">
        <f t="shared" si="78"/>
        <v>411000</v>
      </c>
      <c r="J73" s="9">
        <f t="shared" si="78"/>
        <v>502912.34</v>
      </c>
      <c r="K73" s="9">
        <f t="shared" si="78"/>
        <v>85000</v>
      </c>
      <c r="L73" s="9">
        <f t="shared" si="78"/>
        <v>85000</v>
      </c>
      <c r="M73" s="9">
        <f t="shared" si="78"/>
        <v>85000</v>
      </c>
      <c r="N73" s="9">
        <f t="shared" si="78"/>
        <v>85000</v>
      </c>
      <c r="O73" s="74"/>
      <c r="P73" s="2"/>
      <c r="Q73" s="35"/>
      <c r="R73" s="35"/>
      <c r="S73" s="2"/>
      <c r="T73" s="2"/>
      <c r="U73" s="2"/>
      <c r="V73" s="2"/>
      <c r="W73" s="1"/>
      <c r="X73" s="1"/>
    </row>
    <row r="74" spans="1:24" ht="36.75" customHeight="1">
      <c r="A74" s="141"/>
      <c r="B74" s="156"/>
      <c r="C74" s="141"/>
      <c r="D74" s="54">
        <v>2025</v>
      </c>
      <c r="E74" s="153"/>
      <c r="F74" s="16" t="s">
        <v>17</v>
      </c>
      <c r="G74" s="4">
        <f t="shared" si="77"/>
        <v>0</v>
      </c>
      <c r="H74" s="9">
        <f>H77</f>
        <v>0</v>
      </c>
      <c r="I74" s="4">
        <f t="shared" ref="I74:N74" si="79">I77</f>
        <v>0</v>
      </c>
      <c r="J74" s="4">
        <f t="shared" si="79"/>
        <v>0</v>
      </c>
      <c r="K74" s="9">
        <f t="shared" si="79"/>
        <v>0</v>
      </c>
      <c r="L74" s="4">
        <f t="shared" si="79"/>
        <v>0</v>
      </c>
      <c r="M74" s="4">
        <f t="shared" si="79"/>
        <v>0</v>
      </c>
      <c r="N74" s="4">
        <f t="shared" si="79"/>
        <v>0</v>
      </c>
      <c r="O74" s="74"/>
      <c r="P74" s="2"/>
      <c r="Q74" s="35"/>
      <c r="R74" s="35"/>
      <c r="S74" s="2"/>
      <c r="T74" s="2"/>
      <c r="U74" s="2"/>
      <c r="V74" s="2"/>
      <c r="W74" s="1"/>
      <c r="X74" s="1"/>
    </row>
    <row r="75" spans="1:24" ht="58.5" customHeight="1">
      <c r="A75" s="139"/>
      <c r="B75" s="154" t="s">
        <v>30</v>
      </c>
      <c r="C75" s="190">
        <v>2020</v>
      </c>
      <c r="D75" s="68"/>
      <c r="E75" s="196" t="s">
        <v>14</v>
      </c>
      <c r="F75" s="16" t="s">
        <v>15</v>
      </c>
      <c r="G75" s="4">
        <f t="shared" si="77"/>
        <v>1253912.3400000001</v>
      </c>
      <c r="H75" s="9">
        <f>H76+H77</f>
        <v>0</v>
      </c>
      <c r="I75" s="9">
        <f t="shared" ref="I75:J75" si="80">I76+I77</f>
        <v>411000</v>
      </c>
      <c r="J75" s="9">
        <f t="shared" si="80"/>
        <v>502912.34</v>
      </c>
      <c r="K75" s="9">
        <f>K76+K77</f>
        <v>85000</v>
      </c>
      <c r="L75" s="9">
        <f t="shared" ref="L75:N75" si="81">L76+L77</f>
        <v>85000</v>
      </c>
      <c r="M75" s="9">
        <f t="shared" si="81"/>
        <v>85000</v>
      </c>
      <c r="N75" s="9">
        <f t="shared" si="81"/>
        <v>85000</v>
      </c>
      <c r="O75" s="75" t="s">
        <v>117</v>
      </c>
      <c r="P75" s="2" t="s">
        <v>57</v>
      </c>
      <c r="Q75" s="35"/>
      <c r="R75" s="35"/>
      <c r="S75" s="2">
        <v>100</v>
      </c>
      <c r="T75" s="2">
        <v>100</v>
      </c>
      <c r="U75" s="2"/>
      <c r="V75" s="2"/>
      <c r="W75" s="1"/>
      <c r="X75" s="1"/>
    </row>
    <row r="76" spans="1:24" ht="75.75" customHeight="1">
      <c r="A76" s="140"/>
      <c r="B76" s="155"/>
      <c r="C76" s="191"/>
      <c r="D76" s="69"/>
      <c r="E76" s="197"/>
      <c r="F76" s="16" t="s">
        <v>16</v>
      </c>
      <c r="G76" s="4">
        <f t="shared" si="77"/>
        <v>1253912.3400000001</v>
      </c>
      <c r="H76" s="9">
        <v>0</v>
      </c>
      <c r="I76" s="9">
        <v>411000</v>
      </c>
      <c r="J76" s="9">
        <v>502912.34</v>
      </c>
      <c r="K76" s="9">
        <v>85000</v>
      </c>
      <c r="L76" s="9">
        <v>85000</v>
      </c>
      <c r="M76" s="9">
        <v>85000</v>
      </c>
      <c r="N76" s="9">
        <v>85000</v>
      </c>
      <c r="O76" s="74"/>
      <c r="P76" s="2"/>
      <c r="Q76" s="35"/>
      <c r="R76" s="35"/>
      <c r="S76" s="2"/>
      <c r="T76" s="2"/>
      <c r="U76" s="2"/>
      <c r="V76" s="2"/>
      <c r="W76" s="1"/>
      <c r="X76" s="1"/>
    </row>
    <row r="77" spans="1:24" ht="60">
      <c r="A77" s="141"/>
      <c r="B77" s="156"/>
      <c r="C77" s="192"/>
      <c r="D77" s="69">
        <v>2025</v>
      </c>
      <c r="E77" s="198"/>
      <c r="F77" s="16" t="s">
        <v>17</v>
      </c>
      <c r="G77" s="4">
        <f t="shared" si="77"/>
        <v>0</v>
      </c>
      <c r="H77" s="9"/>
      <c r="I77" s="9"/>
      <c r="J77" s="9"/>
      <c r="K77" s="9"/>
      <c r="L77" s="9"/>
      <c r="M77" s="39"/>
      <c r="N77" s="104"/>
      <c r="O77" s="74"/>
      <c r="P77" s="2"/>
      <c r="Q77" s="35"/>
      <c r="R77" s="35"/>
      <c r="S77" s="2"/>
      <c r="T77" s="2"/>
      <c r="U77" s="2"/>
      <c r="V77" s="2"/>
      <c r="W77" s="1"/>
      <c r="X77" s="1"/>
    </row>
    <row r="78" spans="1:24" ht="26.25" customHeight="1">
      <c r="A78" s="139"/>
      <c r="B78" s="193" t="s">
        <v>129</v>
      </c>
      <c r="C78" s="190">
        <v>202</v>
      </c>
      <c r="D78" s="148">
        <v>2025</v>
      </c>
      <c r="E78" s="196" t="s">
        <v>14</v>
      </c>
      <c r="F78" s="17" t="s">
        <v>15</v>
      </c>
      <c r="G78" s="4">
        <f>G81</f>
        <v>2972000</v>
      </c>
      <c r="H78" s="9">
        <f t="shared" ref="H78:N78" si="82">H81</f>
        <v>0</v>
      </c>
      <c r="I78" s="4">
        <f t="shared" si="82"/>
        <v>1386000</v>
      </c>
      <c r="J78" s="9">
        <f t="shared" si="82"/>
        <v>1386000</v>
      </c>
      <c r="K78" s="9">
        <f t="shared" si="82"/>
        <v>50000</v>
      </c>
      <c r="L78" s="4">
        <f t="shared" si="82"/>
        <v>50000</v>
      </c>
      <c r="M78" s="4">
        <f t="shared" si="82"/>
        <v>50000</v>
      </c>
      <c r="N78" s="4">
        <f t="shared" si="82"/>
        <v>50000</v>
      </c>
      <c r="O78" s="74"/>
      <c r="P78" s="2"/>
      <c r="Q78" s="35"/>
      <c r="R78" s="35"/>
      <c r="S78" s="2"/>
      <c r="T78" s="2"/>
      <c r="U78" s="2"/>
      <c r="V78" s="2"/>
      <c r="W78" s="1"/>
      <c r="X78" s="109"/>
    </row>
    <row r="79" spans="1:24" ht="96">
      <c r="A79" s="140"/>
      <c r="B79" s="194"/>
      <c r="C79" s="191"/>
      <c r="D79" s="149"/>
      <c r="E79" s="197"/>
      <c r="F79" s="16" t="s">
        <v>16</v>
      </c>
      <c r="G79" s="4">
        <f>G82</f>
        <v>283160</v>
      </c>
      <c r="H79" s="9">
        <f t="shared" ref="H79" si="83">H82</f>
        <v>0</v>
      </c>
      <c r="I79" s="9">
        <f t="shared" ref="I79" si="84">I82</f>
        <v>41580</v>
      </c>
      <c r="J79" s="9">
        <f>J82</f>
        <v>41580</v>
      </c>
      <c r="K79" s="9">
        <f>K82</f>
        <v>50000</v>
      </c>
      <c r="L79" s="9">
        <f t="shared" ref="L79:N79" si="85">L82</f>
        <v>50000</v>
      </c>
      <c r="M79" s="9">
        <f t="shared" si="85"/>
        <v>50000</v>
      </c>
      <c r="N79" s="9">
        <f t="shared" si="85"/>
        <v>50000</v>
      </c>
      <c r="O79" s="74"/>
      <c r="P79" s="2"/>
      <c r="Q79" s="35"/>
      <c r="R79" s="35"/>
      <c r="S79" s="2"/>
      <c r="T79" s="2"/>
      <c r="U79" s="2"/>
      <c r="V79" s="2"/>
      <c r="W79" s="1"/>
      <c r="X79" s="1"/>
    </row>
    <row r="80" spans="1:24" ht="39.75" customHeight="1">
      <c r="A80" s="141"/>
      <c r="B80" s="195"/>
      <c r="C80" s="192"/>
      <c r="D80" s="150"/>
      <c r="E80" s="198"/>
      <c r="F80" s="16" t="s">
        <v>17</v>
      </c>
      <c r="G80" s="4">
        <f>G83</f>
        <v>2688840</v>
      </c>
      <c r="H80" s="9">
        <f t="shared" ref="H80" si="86">H83</f>
        <v>0</v>
      </c>
      <c r="I80" s="9">
        <f t="shared" ref="I80:J80" si="87">I83</f>
        <v>1344420</v>
      </c>
      <c r="J80" s="9">
        <f t="shared" si="87"/>
        <v>1344420</v>
      </c>
      <c r="K80" s="9">
        <f>K83</f>
        <v>0</v>
      </c>
      <c r="L80" s="9"/>
      <c r="M80" s="39"/>
      <c r="N80" s="4">
        <f>N83</f>
        <v>0</v>
      </c>
      <c r="O80" s="74"/>
      <c r="P80" s="2"/>
      <c r="Q80" s="35"/>
      <c r="R80" s="35"/>
      <c r="S80" s="2"/>
      <c r="T80" s="2"/>
      <c r="U80" s="2"/>
      <c r="V80" s="2"/>
      <c r="W80" s="1"/>
      <c r="X80" s="1"/>
    </row>
    <row r="81" spans="1:24" ht="36.75" customHeight="1">
      <c r="A81" s="139"/>
      <c r="B81" s="154" t="s">
        <v>148</v>
      </c>
      <c r="C81" s="139">
        <v>2020</v>
      </c>
      <c r="D81" s="69"/>
      <c r="E81" s="151" t="s">
        <v>14</v>
      </c>
      <c r="F81" s="17" t="s">
        <v>15</v>
      </c>
      <c r="G81" s="4">
        <f>G84+G88</f>
        <v>2972000</v>
      </c>
      <c r="H81" s="9">
        <f t="shared" ref="H81:N81" si="88">H84+H88</f>
        <v>0</v>
      </c>
      <c r="I81" s="4">
        <f t="shared" si="88"/>
        <v>1386000</v>
      </c>
      <c r="J81" s="4">
        <f t="shared" si="88"/>
        <v>1386000</v>
      </c>
      <c r="K81" s="9">
        <f t="shared" si="88"/>
        <v>50000</v>
      </c>
      <c r="L81" s="4">
        <f t="shared" si="88"/>
        <v>50000</v>
      </c>
      <c r="M81" s="4">
        <f t="shared" si="88"/>
        <v>50000</v>
      </c>
      <c r="N81" s="4">
        <f t="shared" si="88"/>
        <v>50000</v>
      </c>
      <c r="O81" s="74"/>
      <c r="P81" s="2"/>
      <c r="Q81" s="35"/>
      <c r="R81" s="35"/>
      <c r="S81" s="2"/>
      <c r="T81" s="2"/>
      <c r="U81" s="2"/>
      <c r="V81" s="2"/>
      <c r="W81" s="1"/>
      <c r="X81" s="1"/>
    </row>
    <row r="82" spans="1:24" ht="73.5" customHeight="1">
      <c r="A82" s="140"/>
      <c r="B82" s="155"/>
      <c r="C82" s="140"/>
      <c r="D82" s="54"/>
      <c r="E82" s="152"/>
      <c r="F82" s="16" t="s">
        <v>16</v>
      </c>
      <c r="G82" s="4">
        <f>G85+G89</f>
        <v>283160</v>
      </c>
      <c r="H82" s="9">
        <f t="shared" ref="H82:N82" si="89">H85+H89</f>
        <v>0</v>
      </c>
      <c r="I82" s="4">
        <f t="shared" si="89"/>
        <v>41580</v>
      </c>
      <c r="J82" s="4">
        <f t="shared" si="89"/>
        <v>41580</v>
      </c>
      <c r="K82" s="9">
        <f t="shared" si="89"/>
        <v>50000</v>
      </c>
      <c r="L82" s="4">
        <f t="shared" si="89"/>
        <v>50000</v>
      </c>
      <c r="M82" s="4">
        <f t="shared" si="89"/>
        <v>50000</v>
      </c>
      <c r="N82" s="4">
        <f t="shared" si="89"/>
        <v>50000</v>
      </c>
      <c r="O82" s="74"/>
      <c r="P82" s="2"/>
      <c r="Q82" s="35"/>
      <c r="R82" s="35"/>
      <c r="S82" s="2"/>
      <c r="T82" s="2"/>
      <c r="U82" s="2"/>
      <c r="V82" s="2"/>
      <c r="W82" s="1"/>
      <c r="X82" s="1"/>
    </row>
    <row r="83" spans="1:24" ht="42.75" customHeight="1">
      <c r="A83" s="141"/>
      <c r="B83" s="156"/>
      <c r="C83" s="141"/>
      <c r="D83" s="54">
        <v>2025</v>
      </c>
      <c r="E83" s="153"/>
      <c r="F83" s="16" t="s">
        <v>17</v>
      </c>
      <c r="G83" s="9">
        <f>G87+G90</f>
        <v>2688840</v>
      </c>
      <c r="H83" s="9">
        <f t="shared" ref="H83:N83" si="90">H87+H90</f>
        <v>0</v>
      </c>
      <c r="I83" s="9">
        <f t="shared" si="90"/>
        <v>1344420</v>
      </c>
      <c r="J83" s="9">
        <f t="shared" si="90"/>
        <v>1344420</v>
      </c>
      <c r="K83" s="9">
        <f t="shared" si="90"/>
        <v>0</v>
      </c>
      <c r="L83" s="9">
        <f t="shared" si="90"/>
        <v>0</v>
      </c>
      <c r="M83" s="9">
        <f t="shared" si="90"/>
        <v>0</v>
      </c>
      <c r="N83" s="9">
        <f t="shared" si="90"/>
        <v>0</v>
      </c>
      <c r="O83" s="74"/>
      <c r="P83" s="2"/>
      <c r="Q83" s="35"/>
      <c r="R83" s="35"/>
      <c r="S83" s="2"/>
      <c r="T83" s="2"/>
      <c r="U83" s="2"/>
      <c r="V83" s="2"/>
      <c r="W83" s="1"/>
      <c r="X83" s="1"/>
    </row>
    <row r="84" spans="1:24" s="11" customFormat="1" ht="48.75" hidden="1" customHeight="1">
      <c r="A84" s="126"/>
      <c r="B84" s="145" t="s">
        <v>31</v>
      </c>
      <c r="C84" s="126">
        <v>2019</v>
      </c>
      <c r="D84" s="148">
        <v>2024</v>
      </c>
      <c r="E84" s="157" t="s">
        <v>14</v>
      </c>
      <c r="F84" s="17" t="s">
        <v>15</v>
      </c>
      <c r="G84" s="9">
        <f t="shared" ref="G84:G87" si="91">H84+I84+J84+K84+L84+M84</f>
        <v>0</v>
      </c>
      <c r="H84" s="9">
        <f>H85+H87</f>
        <v>0</v>
      </c>
      <c r="I84" s="9">
        <f t="shared" ref="I84:J84" si="92">I85+I87+I86</f>
        <v>0</v>
      </c>
      <c r="J84" s="9">
        <f t="shared" si="92"/>
        <v>0</v>
      </c>
      <c r="K84" s="9">
        <f>K85+K87+K86</f>
        <v>0</v>
      </c>
      <c r="L84" s="9"/>
      <c r="M84" s="39"/>
      <c r="N84" s="104"/>
      <c r="O84" s="77" t="s">
        <v>64</v>
      </c>
      <c r="P84" s="36" t="s">
        <v>65</v>
      </c>
      <c r="Q84" s="37"/>
      <c r="R84" s="37"/>
      <c r="S84" s="37"/>
      <c r="T84" s="37"/>
      <c r="U84" s="37"/>
      <c r="V84" s="37"/>
      <c r="W84" s="39"/>
      <c r="X84" s="39"/>
    </row>
    <row r="85" spans="1:24" s="11" customFormat="1" ht="80.25" hidden="1" customHeight="1">
      <c r="A85" s="127"/>
      <c r="B85" s="146"/>
      <c r="C85" s="127"/>
      <c r="D85" s="149"/>
      <c r="E85" s="158"/>
      <c r="F85" s="17" t="s">
        <v>16</v>
      </c>
      <c r="G85" s="9">
        <f t="shared" si="91"/>
        <v>0</v>
      </c>
      <c r="H85" s="9">
        <v>0</v>
      </c>
      <c r="I85" s="9"/>
      <c r="J85" s="9"/>
      <c r="K85" s="9"/>
      <c r="L85" s="9"/>
      <c r="M85" s="39"/>
      <c r="N85" s="104"/>
      <c r="O85" s="76"/>
      <c r="P85" s="8"/>
      <c r="Q85" s="37"/>
      <c r="R85" s="37"/>
      <c r="S85" s="8"/>
      <c r="T85" s="8"/>
      <c r="U85" s="8"/>
      <c r="V85" s="8"/>
      <c r="W85" s="39"/>
      <c r="X85" s="39"/>
    </row>
    <row r="86" spans="1:24" s="11" customFormat="1" ht="42" hidden="1" customHeight="1">
      <c r="A86" s="127"/>
      <c r="B86" s="146"/>
      <c r="C86" s="127"/>
      <c r="D86" s="149"/>
      <c r="E86" s="158"/>
      <c r="F86" s="17" t="s">
        <v>17</v>
      </c>
      <c r="G86" s="9">
        <f t="shared" si="91"/>
        <v>0</v>
      </c>
      <c r="H86" s="9"/>
      <c r="I86" s="9"/>
      <c r="J86" s="9"/>
      <c r="K86" s="9"/>
      <c r="L86" s="9"/>
      <c r="M86" s="39"/>
      <c r="N86" s="104"/>
      <c r="O86" s="76"/>
      <c r="P86" s="8"/>
      <c r="Q86" s="37"/>
      <c r="R86" s="37"/>
      <c r="S86" s="8"/>
      <c r="T86" s="8"/>
      <c r="U86" s="8"/>
      <c r="V86" s="8"/>
      <c r="W86" s="39"/>
      <c r="X86" s="39"/>
    </row>
    <row r="87" spans="1:24" s="11" customFormat="1" ht="84.75" hidden="1" customHeight="1">
      <c r="A87" s="128"/>
      <c r="B87" s="147"/>
      <c r="C87" s="128"/>
      <c r="D87" s="150"/>
      <c r="E87" s="159"/>
      <c r="F87" s="17" t="s">
        <v>40</v>
      </c>
      <c r="G87" s="9">
        <f t="shared" si="91"/>
        <v>0</v>
      </c>
      <c r="H87" s="9"/>
      <c r="I87" s="9"/>
      <c r="J87" s="9"/>
      <c r="K87" s="9"/>
      <c r="L87" s="9"/>
      <c r="M87" s="39"/>
      <c r="N87" s="104"/>
      <c r="O87" s="76"/>
      <c r="P87" s="8"/>
      <c r="Q87" s="37"/>
      <c r="R87" s="37"/>
      <c r="S87" s="8"/>
      <c r="T87" s="8"/>
      <c r="U87" s="8"/>
      <c r="V87" s="8"/>
      <c r="W87" s="39"/>
      <c r="X87" s="39"/>
    </row>
    <row r="88" spans="1:24" ht="45" customHeight="1">
      <c r="A88" s="139"/>
      <c r="B88" s="145" t="s">
        <v>103</v>
      </c>
      <c r="C88" s="139">
        <v>2020</v>
      </c>
      <c r="D88" s="148">
        <v>2025</v>
      </c>
      <c r="E88" s="151" t="s">
        <v>14</v>
      </c>
      <c r="F88" s="17" t="s">
        <v>15</v>
      </c>
      <c r="G88" s="9">
        <f>H88+I88+J88+K88+L88+M88+N88</f>
        <v>2972000</v>
      </c>
      <c r="H88" s="9">
        <f t="shared" ref="H88" si="93">H89+H90</f>
        <v>0</v>
      </c>
      <c r="I88" s="9">
        <f t="shared" ref="I88:J88" si="94">I89+I90</f>
        <v>1386000</v>
      </c>
      <c r="J88" s="9">
        <f t="shared" si="94"/>
        <v>1386000</v>
      </c>
      <c r="K88" s="9">
        <f>K89+K90</f>
        <v>50000</v>
      </c>
      <c r="L88" s="9">
        <f t="shared" ref="L88:N88" si="95">L89+L90</f>
        <v>50000</v>
      </c>
      <c r="M88" s="9">
        <f t="shared" si="95"/>
        <v>50000</v>
      </c>
      <c r="N88" s="9">
        <f t="shared" si="95"/>
        <v>50000</v>
      </c>
      <c r="O88" s="75" t="s">
        <v>66</v>
      </c>
      <c r="P88" s="34" t="s">
        <v>65</v>
      </c>
      <c r="Q88" s="35"/>
      <c r="R88" s="35">
        <v>0</v>
      </c>
      <c r="S88" s="35">
        <v>2</v>
      </c>
      <c r="T88" s="35">
        <v>2</v>
      </c>
      <c r="U88" s="35">
        <v>2</v>
      </c>
      <c r="V88" s="35">
        <v>2</v>
      </c>
      <c r="W88" s="35">
        <v>2</v>
      </c>
      <c r="X88" s="1"/>
    </row>
    <row r="89" spans="1:24" ht="75.75" customHeight="1">
      <c r="A89" s="140"/>
      <c r="B89" s="146"/>
      <c r="C89" s="140"/>
      <c r="D89" s="149"/>
      <c r="E89" s="152"/>
      <c r="F89" s="17" t="s">
        <v>16</v>
      </c>
      <c r="G89" s="9">
        <f>H89+I89+J89+K89+L89+M89+N89</f>
        <v>283160</v>
      </c>
      <c r="H89" s="9"/>
      <c r="I89" s="9">
        <v>41580</v>
      </c>
      <c r="J89" s="9">
        <v>41580</v>
      </c>
      <c r="K89" s="9">
        <v>50000</v>
      </c>
      <c r="L89" s="9">
        <v>50000</v>
      </c>
      <c r="M89" s="9">
        <v>50000</v>
      </c>
      <c r="N89" s="9">
        <v>50000</v>
      </c>
      <c r="O89" s="74"/>
      <c r="P89" s="2"/>
      <c r="Q89" s="35"/>
      <c r="R89" s="35"/>
      <c r="S89" s="2"/>
      <c r="T89" s="2"/>
      <c r="U89" s="2"/>
      <c r="V89" s="2"/>
      <c r="W89" s="1"/>
      <c r="X89" s="1"/>
    </row>
    <row r="90" spans="1:24" ht="78" customHeight="1">
      <c r="A90" s="141"/>
      <c r="B90" s="147"/>
      <c r="C90" s="141"/>
      <c r="D90" s="150"/>
      <c r="E90" s="153"/>
      <c r="F90" s="17" t="s">
        <v>17</v>
      </c>
      <c r="G90" s="9">
        <f>H90+I90+J90+K90+L90+M90+N90</f>
        <v>2688840</v>
      </c>
      <c r="H90" s="9"/>
      <c r="I90" s="9">
        <v>1344420</v>
      </c>
      <c r="J90" s="9">
        <v>1344420</v>
      </c>
      <c r="K90" s="9"/>
      <c r="L90" s="9"/>
      <c r="M90" s="39"/>
      <c r="N90" s="104"/>
      <c r="O90" s="74"/>
      <c r="P90" s="2"/>
      <c r="Q90" s="35"/>
      <c r="R90" s="35"/>
      <c r="S90" s="2"/>
      <c r="T90" s="2"/>
      <c r="U90" s="2"/>
      <c r="V90" s="2"/>
      <c r="W90" s="1"/>
      <c r="X90" s="1"/>
    </row>
    <row r="91" spans="1:24" ht="27.75" customHeight="1">
      <c r="A91" s="139"/>
      <c r="B91" s="193" t="s">
        <v>130</v>
      </c>
      <c r="C91" s="139">
        <v>2020</v>
      </c>
      <c r="D91" s="148">
        <v>2025</v>
      </c>
      <c r="E91" s="151" t="s">
        <v>14</v>
      </c>
      <c r="F91" s="17" t="s">
        <v>15</v>
      </c>
      <c r="G91" s="4">
        <f>G94</f>
        <v>8951306.1999999993</v>
      </c>
      <c r="H91" s="9">
        <f>H94</f>
        <v>0</v>
      </c>
      <c r="I91" s="9">
        <f t="shared" ref="I91:J91" si="96">I94</f>
        <v>1634040</v>
      </c>
      <c r="J91" s="9">
        <f t="shared" si="96"/>
        <v>3213825.2</v>
      </c>
      <c r="K91" s="9">
        <f>K94</f>
        <v>2000000</v>
      </c>
      <c r="L91" s="9">
        <f>L94</f>
        <v>1313690</v>
      </c>
      <c r="M91" s="9">
        <f t="shared" ref="M91:N91" si="97">M94</f>
        <v>789751</v>
      </c>
      <c r="N91" s="9">
        <f t="shared" si="97"/>
        <v>789751</v>
      </c>
      <c r="O91" s="74"/>
      <c r="P91" s="2"/>
      <c r="Q91" s="35"/>
      <c r="R91" s="35"/>
      <c r="S91" s="2"/>
      <c r="T91" s="2"/>
      <c r="U91" s="2"/>
      <c r="V91" s="2"/>
      <c r="W91" s="1"/>
      <c r="X91" s="109"/>
    </row>
    <row r="92" spans="1:24" ht="75" customHeight="1">
      <c r="A92" s="140"/>
      <c r="B92" s="194"/>
      <c r="C92" s="140"/>
      <c r="D92" s="149"/>
      <c r="E92" s="152"/>
      <c r="F92" s="16" t="s">
        <v>16</v>
      </c>
      <c r="G92" s="4">
        <f>G95</f>
        <v>8145750.79</v>
      </c>
      <c r="H92" s="9">
        <f>H95</f>
        <v>0</v>
      </c>
      <c r="I92" s="9">
        <f t="shared" ref="I92:J92" si="98">I95</f>
        <v>828484.59</v>
      </c>
      <c r="J92" s="9">
        <f t="shared" si="98"/>
        <v>3213825.2</v>
      </c>
      <c r="K92" s="9">
        <f>K95</f>
        <v>2000000</v>
      </c>
      <c r="L92" s="9">
        <f t="shared" ref="L92:N92" si="99">L95</f>
        <v>1313690</v>
      </c>
      <c r="M92" s="9">
        <f t="shared" si="99"/>
        <v>789751</v>
      </c>
      <c r="N92" s="9">
        <f t="shared" si="99"/>
        <v>789751</v>
      </c>
      <c r="O92" s="74"/>
      <c r="P92" s="2"/>
      <c r="Q92" s="35"/>
      <c r="R92" s="35"/>
      <c r="S92" s="2"/>
      <c r="T92" s="2"/>
      <c r="U92" s="2"/>
      <c r="V92" s="2"/>
      <c r="W92" s="1"/>
      <c r="X92" s="1"/>
    </row>
    <row r="93" spans="1:24" ht="39" customHeight="1">
      <c r="A93" s="141"/>
      <c r="B93" s="195"/>
      <c r="C93" s="141"/>
      <c r="D93" s="150"/>
      <c r="E93" s="153"/>
      <c r="F93" s="16" t="s">
        <v>17</v>
      </c>
      <c r="G93" s="4">
        <f>G96</f>
        <v>805555.41</v>
      </c>
      <c r="H93" s="9">
        <f t="shared" ref="H93" si="100">H96</f>
        <v>0</v>
      </c>
      <c r="I93" s="9">
        <f t="shared" ref="I93:J93" si="101">I96</f>
        <v>805555.41</v>
      </c>
      <c r="J93" s="9">
        <f t="shared" si="101"/>
        <v>0</v>
      </c>
      <c r="K93" s="9">
        <f>K96</f>
        <v>0</v>
      </c>
      <c r="L93" s="9"/>
      <c r="M93" s="39"/>
      <c r="N93" s="104"/>
      <c r="O93" s="74"/>
      <c r="P93" s="2"/>
      <c r="Q93" s="35"/>
      <c r="R93" s="35"/>
      <c r="S93" s="2"/>
      <c r="T93" s="2"/>
      <c r="U93" s="2"/>
      <c r="V93" s="2"/>
      <c r="W93" s="1"/>
      <c r="X93" s="1"/>
    </row>
    <row r="94" spans="1:24" ht="26.25" customHeight="1">
      <c r="A94" s="139"/>
      <c r="B94" s="154" t="s">
        <v>51</v>
      </c>
      <c r="C94" s="139">
        <v>2020</v>
      </c>
      <c r="D94" s="148">
        <v>2025</v>
      </c>
      <c r="E94" s="151" t="s">
        <v>14</v>
      </c>
      <c r="F94" s="17" t="s">
        <v>15</v>
      </c>
      <c r="G94" s="4">
        <f t="shared" ref="G94:G105" si="102">H94+I94+J94+K94+L94+M94</f>
        <v>8951306.1999999993</v>
      </c>
      <c r="H94" s="9">
        <f>H97+H100+H112</f>
        <v>0</v>
      </c>
      <c r="I94" s="4">
        <f>I97+I100+I112</f>
        <v>1634040</v>
      </c>
      <c r="J94" s="4">
        <f>J97+J100+J112+J103+J106+J109+J115</f>
        <v>3213825.2</v>
      </c>
      <c r="K94" s="9">
        <f t="shared" ref="K94:N95" si="103">K97+K100+K112</f>
        <v>2000000</v>
      </c>
      <c r="L94" s="9">
        <f t="shared" si="103"/>
        <v>1313690</v>
      </c>
      <c r="M94" s="9">
        <f t="shared" si="103"/>
        <v>789751</v>
      </c>
      <c r="N94" s="9">
        <f t="shared" si="103"/>
        <v>789751</v>
      </c>
      <c r="O94" s="74"/>
      <c r="P94" s="2"/>
      <c r="Q94" s="35"/>
      <c r="R94" s="35"/>
      <c r="S94" s="2"/>
      <c r="T94" s="2"/>
      <c r="U94" s="2"/>
      <c r="V94" s="2"/>
      <c r="W94" s="1"/>
      <c r="X94" s="1"/>
    </row>
    <row r="95" spans="1:24" ht="39.75" customHeight="1">
      <c r="A95" s="140"/>
      <c r="B95" s="155"/>
      <c r="C95" s="140"/>
      <c r="D95" s="149"/>
      <c r="E95" s="152"/>
      <c r="F95" s="16" t="s">
        <v>16</v>
      </c>
      <c r="G95" s="4">
        <f t="shared" si="102"/>
        <v>8145750.79</v>
      </c>
      <c r="H95" s="9">
        <f>H98+H101+H113</f>
        <v>0</v>
      </c>
      <c r="I95" s="4">
        <f>I98+I101+I113</f>
        <v>828484.59</v>
      </c>
      <c r="J95" s="4">
        <f>J98+J101+J113+J104+J107+J110+J116</f>
        <v>3213825.2</v>
      </c>
      <c r="K95" s="9">
        <f t="shared" si="103"/>
        <v>2000000</v>
      </c>
      <c r="L95" s="4">
        <f t="shared" si="103"/>
        <v>1313690</v>
      </c>
      <c r="M95" s="4">
        <f t="shared" si="103"/>
        <v>789751</v>
      </c>
      <c r="N95" s="4">
        <f t="shared" si="103"/>
        <v>789751</v>
      </c>
      <c r="O95" s="74"/>
      <c r="P95" s="2"/>
      <c r="Q95" s="35"/>
      <c r="R95" s="35"/>
      <c r="S95" s="2"/>
      <c r="T95" s="2"/>
      <c r="U95" s="2"/>
      <c r="V95" s="2"/>
      <c r="W95" s="1"/>
      <c r="X95" s="1"/>
    </row>
    <row r="96" spans="1:24" ht="52.5" customHeight="1">
      <c r="A96" s="141"/>
      <c r="B96" s="156"/>
      <c r="C96" s="141"/>
      <c r="D96" s="150"/>
      <c r="E96" s="153"/>
      <c r="F96" s="16" t="s">
        <v>17</v>
      </c>
      <c r="G96" s="4">
        <f t="shared" si="102"/>
        <v>805555.41</v>
      </c>
      <c r="H96" s="9">
        <f>H99+H102+H114</f>
        <v>0</v>
      </c>
      <c r="I96" s="4">
        <f t="shared" ref="I96:N96" si="104">I99+I102+I114</f>
        <v>805555.41</v>
      </c>
      <c r="J96" s="4">
        <f t="shared" si="104"/>
        <v>0</v>
      </c>
      <c r="K96" s="9">
        <f t="shared" si="104"/>
        <v>0</v>
      </c>
      <c r="L96" s="4">
        <f t="shared" si="104"/>
        <v>0</v>
      </c>
      <c r="M96" s="4">
        <f t="shared" si="104"/>
        <v>0</v>
      </c>
      <c r="N96" s="4">
        <f t="shared" si="104"/>
        <v>0</v>
      </c>
      <c r="O96" s="74"/>
      <c r="P96" s="2"/>
      <c r="Q96" s="35"/>
      <c r="R96" s="35"/>
      <c r="S96" s="2"/>
      <c r="T96" s="2"/>
      <c r="U96" s="2"/>
      <c r="V96" s="2"/>
      <c r="W96" s="1"/>
      <c r="X96" s="1"/>
    </row>
    <row r="97" spans="1:24" ht="50.25" customHeight="1">
      <c r="A97" s="71"/>
      <c r="B97" s="154" t="s">
        <v>131</v>
      </c>
      <c r="C97" s="139">
        <v>2020</v>
      </c>
      <c r="D97" s="148">
        <v>2025</v>
      </c>
      <c r="E97" s="151" t="s">
        <v>14</v>
      </c>
      <c r="F97" s="17" t="s">
        <v>15</v>
      </c>
      <c r="G97" s="4">
        <f>H97+I97+J97+K97+L97+M97+N97</f>
        <v>449100</v>
      </c>
      <c r="H97" s="9">
        <f>H98+H99</f>
        <v>0</v>
      </c>
      <c r="I97" s="4">
        <f t="shared" ref="I97:N97" si="105">I98+I99</f>
        <v>449100</v>
      </c>
      <c r="J97" s="4">
        <f t="shared" si="105"/>
        <v>0</v>
      </c>
      <c r="K97" s="9">
        <f t="shared" si="105"/>
        <v>0</v>
      </c>
      <c r="L97" s="4">
        <f t="shared" si="105"/>
        <v>0</v>
      </c>
      <c r="M97" s="4">
        <f t="shared" si="105"/>
        <v>0</v>
      </c>
      <c r="N97" s="4">
        <f t="shared" si="105"/>
        <v>0</v>
      </c>
      <c r="O97" s="75" t="s">
        <v>143</v>
      </c>
      <c r="P97" s="2" t="s">
        <v>57</v>
      </c>
      <c r="Q97" s="35"/>
      <c r="R97" s="35">
        <v>0</v>
      </c>
      <c r="S97" s="2">
        <v>100</v>
      </c>
      <c r="T97" s="2"/>
      <c r="U97" s="2"/>
      <c r="V97" s="2"/>
      <c r="W97" s="1"/>
      <c r="X97" s="1"/>
    </row>
    <row r="98" spans="1:24" ht="77.25" customHeight="1">
      <c r="A98" s="71"/>
      <c r="B98" s="155"/>
      <c r="C98" s="140"/>
      <c r="D98" s="149"/>
      <c r="E98" s="152"/>
      <c r="F98" s="16" t="s">
        <v>16</v>
      </c>
      <c r="G98" s="4">
        <f t="shared" ref="G98:G99" si="106">H98+I98+J98+K98+L98+M98+N98</f>
        <v>449100</v>
      </c>
      <c r="H98" s="9"/>
      <c r="I98" s="9">
        <v>449100</v>
      </c>
      <c r="J98" s="9"/>
      <c r="K98" s="9"/>
      <c r="L98" s="9"/>
      <c r="M98" s="39"/>
      <c r="N98" s="104"/>
      <c r="O98" s="74"/>
      <c r="P98" s="2"/>
      <c r="Q98" s="35"/>
      <c r="R98" s="35"/>
      <c r="S98" s="2"/>
      <c r="T98" s="2"/>
      <c r="U98" s="2"/>
      <c r="V98" s="2"/>
      <c r="W98" s="1"/>
      <c r="X98" s="1"/>
    </row>
    <row r="99" spans="1:24" ht="36" customHeight="1">
      <c r="A99" s="71"/>
      <c r="B99" s="156"/>
      <c r="C99" s="141"/>
      <c r="D99" s="150"/>
      <c r="E99" s="153"/>
      <c r="F99" s="16" t="s">
        <v>17</v>
      </c>
      <c r="G99" s="4">
        <f t="shared" si="106"/>
        <v>0</v>
      </c>
      <c r="H99" s="9"/>
      <c r="I99" s="9"/>
      <c r="J99" s="9"/>
      <c r="K99" s="9"/>
      <c r="L99" s="9"/>
      <c r="M99" s="39"/>
      <c r="N99" s="104"/>
      <c r="O99" s="74"/>
      <c r="P99" s="2"/>
      <c r="Q99" s="35"/>
      <c r="R99" s="35"/>
      <c r="S99" s="2"/>
      <c r="T99" s="2"/>
      <c r="U99" s="2"/>
      <c r="V99" s="2"/>
      <c r="W99" s="1"/>
      <c r="X99" s="1"/>
    </row>
    <row r="100" spans="1:24" ht="69" customHeight="1">
      <c r="A100" s="67"/>
      <c r="B100" s="154" t="s">
        <v>132</v>
      </c>
      <c r="C100" s="139">
        <v>2020</v>
      </c>
      <c r="D100" s="148">
        <v>2025</v>
      </c>
      <c r="E100" s="151" t="s">
        <v>14</v>
      </c>
      <c r="F100" s="17" t="s">
        <v>15</v>
      </c>
      <c r="G100" s="4">
        <f>H100+I100+J100+K100+L100+M100+N100</f>
        <v>2370215.3600000003</v>
      </c>
      <c r="H100" s="9">
        <f t="shared" ref="H100:M100" si="107">H101+H102</f>
        <v>0</v>
      </c>
      <c r="I100" s="4">
        <f t="shared" si="107"/>
        <v>1049940</v>
      </c>
      <c r="J100" s="4">
        <f t="shared" si="107"/>
        <v>1320275.3600000001</v>
      </c>
      <c r="K100" s="9">
        <f t="shared" si="107"/>
        <v>0</v>
      </c>
      <c r="L100" s="4">
        <f t="shared" si="107"/>
        <v>0</v>
      </c>
      <c r="M100" s="4">
        <f t="shared" si="107"/>
        <v>0</v>
      </c>
      <c r="N100" s="105"/>
      <c r="O100" s="75" t="s">
        <v>145</v>
      </c>
      <c r="P100" s="85" t="s">
        <v>146</v>
      </c>
      <c r="Q100" s="83"/>
      <c r="R100" s="83"/>
      <c r="S100" s="91">
        <v>1694</v>
      </c>
      <c r="T100" s="117">
        <v>244.44</v>
      </c>
      <c r="U100" s="82"/>
      <c r="V100" s="82"/>
      <c r="W100" s="84"/>
      <c r="X100" s="1"/>
    </row>
    <row r="101" spans="1:24" ht="38.25" customHeight="1">
      <c r="A101" s="67"/>
      <c r="B101" s="155"/>
      <c r="C101" s="140"/>
      <c r="D101" s="149"/>
      <c r="E101" s="152"/>
      <c r="F101" s="16" t="s">
        <v>16</v>
      </c>
      <c r="G101" s="4">
        <f t="shared" ref="G101:G102" si="108">H101+I101+J101+K101+L101+M101+N101</f>
        <v>1564659.9500000002</v>
      </c>
      <c r="H101" s="9"/>
      <c r="I101" s="9">
        <v>244384.59</v>
      </c>
      <c r="J101" s="9">
        <v>1320275.3600000001</v>
      </c>
      <c r="K101" s="9">
        <v>0</v>
      </c>
      <c r="L101" s="9">
        <v>0</v>
      </c>
      <c r="M101" s="9">
        <v>0</v>
      </c>
      <c r="N101" s="103"/>
      <c r="O101" s="90"/>
      <c r="P101" s="2"/>
      <c r="Q101" s="35"/>
      <c r="R101" s="35"/>
      <c r="S101" s="2"/>
      <c r="T101" s="2"/>
      <c r="U101" s="2"/>
      <c r="V101" s="2"/>
      <c r="W101" s="1"/>
      <c r="X101" s="1"/>
    </row>
    <row r="102" spans="1:24" ht="39" customHeight="1">
      <c r="A102" s="67"/>
      <c r="B102" s="156"/>
      <c r="C102" s="141"/>
      <c r="D102" s="150"/>
      <c r="E102" s="153"/>
      <c r="F102" s="16" t="s">
        <v>17</v>
      </c>
      <c r="G102" s="4">
        <f t="shared" si="108"/>
        <v>805555.41</v>
      </c>
      <c r="H102" s="9"/>
      <c r="I102" s="9">
        <v>805555.41</v>
      </c>
      <c r="J102" s="9"/>
      <c r="K102" s="9"/>
      <c r="L102" s="9"/>
      <c r="M102" s="39"/>
      <c r="N102" s="104"/>
      <c r="O102" s="74"/>
      <c r="P102" s="2"/>
      <c r="Q102" s="35"/>
      <c r="R102" s="35"/>
      <c r="S102" s="2"/>
      <c r="T102" s="2"/>
      <c r="U102" s="2"/>
      <c r="V102" s="2"/>
      <c r="W102" s="1"/>
      <c r="X102" s="1"/>
    </row>
    <row r="103" spans="1:24" ht="70.5" hidden="1" customHeight="1">
      <c r="A103" s="92"/>
      <c r="B103" s="154" t="s">
        <v>162</v>
      </c>
      <c r="C103" s="139">
        <v>2021</v>
      </c>
      <c r="D103" s="148">
        <v>2024</v>
      </c>
      <c r="E103" s="151" t="s">
        <v>14</v>
      </c>
      <c r="F103" s="17" t="s">
        <v>15</v>
      </c>
      <c r="G103" s="4">
        <f t="shared" si="102"/>
        <v>0</v>
      </c>
      <c r="H103" s="9">
        <f t="shared" ref="H103:M103" si="109">H104+H105</f>
        <v>0</v>
      </c>
      <c r="I103" s="4">
        <f t="shared" si="109"/>
        <v>0</v>
      </c>
      <c r="J103" s="4">
        <f t="shared" ref="J103" si="110">J104+J105</f>
        <v>0</v>
      </c>
      <c r="K103" s="9">
        <f t="shared" si="109"/>
        <v>0</v>
      </c>
      <c r="L103" s="4">
        <f t="shared" si="109"/>
        <v>0</v>
      </c>
      <c r="M103" s="4">
        <f t="shared" si="109"/>
        <v>0</v>
      </c>
      <c r="N103" s="105"/>
      <c r="O103" s="75" t="s">
        <v>145</v>
      </c>
      <c r="P103" s="2" t="s">
        <v>146</v>
      </c>
      <c r="Q103" s="35"/>
      <c r="R103" s="35"/>
      <c r="S103" s="2">
        <v>0</v>
      </c>
      <c r="T103" s="2"/>
      <c r="U103" s="2"/>
      <c r="V103" s="2"/>
      <c r="W103" s="1"/>
      <c r="X103" s="1"/>
    </row>
    <row r="104" spans="1:24" ht="39" hidden="1" customHeight="1">
      <c r="A104" s="92"/>
      <c r="B104" s="155"/>
      <c r="C104" s="140"/>
      <c r="D104" s="149"/>
      <c r="E104" s="152"/>
      <c r="F104" s="16" t="s">
        <v>16</v>
      </c>
      <c r="G104" s="4">
        <f t="shared" si="102"/>
        <v>0</v>
      </c>
      <c r="H104" s="9"/>
      <c r="I104" s="9"/>
      <c r="J104" s="9">
        <v>0</v>
      </c>
      <c r="K104" s="9"/>
      <c r="L104" s="9"/>
      <c r="M104" s="39"/>
      <c r="N104" s="106"/>
      <c r="P104" s="93"/>
      <c r="Q104" s="35"/>
      <c r="R104" s="35"/>
      <c r="S104" s="2"/>
      <c r="T104" s="2"/>
      <c r="U104" s="2"/>
      <c r="V104" s="2"/>
      <c r="W104" s="1"/>
      <c r="X104" s="1"/>
    </row>
    <row r="105" spans="1:24" ht="106.5" hidden="1" customHeight="1">
      <c r="A105" s="92"/>
      <c r="B105" s="156"/>
      <c r="C105" s="141"/>
      <c r="D105" s="150"/>
      <c r="E105" s="153"/>
      <c r="F105" s="16" t="s">
        <v>17</v>
      </c>
      <c r="G105" s="4">
        <f t="shared" si="102"/>
        <v>0</v>
      </c>
      <c r="H105" s="9"/>
      <c r="I105" s="9"/>
      <c r="J105" s="9"/>
      <c r="K105" s="9"/>
      <c r="L105" s="9"/>
      <c r="M105" s="39"/>
      <c r="N105" s="104"/>
      <c r="O105" s="74"/>
      <c r="P105" s="2"/>
      <c r="Q105" s="35"/>
      <c r="R105" s="35"/>
      <c r="S105" s="2"/>
      <c r="T105" s="2"/>
      <c r="U105" s="2"/>
      <c r="V105" s="2"/>
      <c r="W105" s="1"/>
      <c r="X105" s="1"/>
    </row>
    <row r="106" spans="1:24" ht="39" customHeight="1">
      <c r="A106" s="92"/>
      <c r="B106" s="154" t="s">
        <v>161</v>
      </c>
      <c r="C106" s="139">
        <v>2020</v>
      </c>
      <c r="D106" s="148">
        <v>2025</v>
      </c>
      <c r="E106" s="151" t="s">
        <v>14</v>
      </c>
      <c r="F106" s="17" t="s">
        <v>15</v>
      </c>
      <c r="G106" s="4">
        <f t="shared" ref="G106:G111" si="111">H106+I106+J106+K106+L106+M106+N106</f>
        <v>1348549.84</v>
      </c>
      <c r="H106" s="9"/>
      <c r="I106" s="9"/>
      <c r="J106" s="4">
        <f t="shared" ref="J106" si="112">J107+J108</f>
        <v>1348549.84</v>
      </c>
      <c r="K106" s="9"/>
      <c r="L106" s="9"/>
      <c r="M106" s="39"/>
      <c r="N106" s="4">
        <f t="shared" ref="N106" si="113">N107+N108</f>
        <v>0</v>
      </c>
      <c r="O106" s="95" t="s">
        <v>167</v>
      </c>
      <c r="P106" s="15" t="s">
        <v>57</v>
      </c>
      <c r="Q106" s="15"/>
      <c r="R106" s="15"/>
      <c r="S106" s="15">
        <v>100</v>
      </c>
      <c r="T106" s="2"/>
      <c r="U106" s="2"/>
      <c r="V106" s="2"/>
      <c r="W106" s="1"/>
      <c r="X106" s="1"/>
    </row>
    <row r="107" spans="1:24" ht="39" customHeight="1">
      <c r="A107" s="92"/>
      <c r="B107" s="155"/>
      <c r="C107" s="140"/>
      <c r="D107" s="149"/>
      <c r="E107" s="152"/>
      <c r="F107" s="16" t="s">
        <v>16</v>
      </c>
      <c r="G107" s="4">
        <f t="shared" si="111"/>
        <v>1348549.84</v>
      </c>
      <c r="H107" s="9"/>
      <c r="I107" s="9"/>
      <c r="J107" s="9">
        <v>1348549.84</v>
      </c>
      <c r="K107" s="9"/>
      <c r="L107" s="9"/>
      <c r="M107" s="39"/>
      <c r="N107" s="104"/>
      <c r="O107" s="96"/>
      <c r="P107" s="15"/>
      <c r="Q107" s="15"/>
      <c r="R107" s="15"/>
      <c r="S107" s="15"/>
      <c r="T107" s="2"/>
      <c r="U107" s="2"/>
      <c r="V107" s="2"/>
      <c r="W107" s="1"/>
      <c r="X107" s="1"/>
    </row>
    <row r="108" spans="1:24" ht="39" customHeight="1">
      <c r="A108" s="92"/>
      <c r="B108" s="156"/>
      <c r="C108" s="141"/>
      <c r="D108" s="150"/>
      <c r="E108" s="153"/>
      <c r="F108" s="16" t="s">
        <v>17</v>
      </c>
      <c r="G108" s="4">
        <f t="shared" si="111"/>
        <v>0</v>
      </c>
      <c r="H108" s="9"/>
      <c r="I108" s="9"/>
      <c r="J108" s="9"/>
      <c r="K108" s="9"/>
      <c r="L108" s="9"/>
      <c r="M108" s="39"/>
      <c r="N108" s="104"/>
      <c r="O108" s="96"/>
      <c r="P108" s="15"/>
      <c r="Q108" s="15"/>
      <c r="R108" s="15"/>
      <c r="S108" s="15"/>
      <c r="T108" s="2"/>
      <c r="U108" s="2"/>
      <c r="V108" s="2"/>
      <c r="W108" s="1"/>
      <c r="X108" s="1"/>
    </row>
    <row r="109" spans="1:24" ht="39" customHeight="1">
      <c r="A109" s="92"/>
      <c r="B109" s="154" t="s">
        <v>163</v>
      </c>
      <c r="C109" s="139">
        <v>2020</v>
      </c>
      <c r="D109" s="148">
        <v>2025</v>
      </c>
      <c r="E109" s="151" t="s">
        <v>14</v>
      </c>
      <c r="F109" s="17" t="s">
        <v>15</v>
      </c>
      <c r="G109" s="4">
        <f t="shared" si="111"/>
        <v>45000</v>
      </c>
      <c r="H109" s="9"/>
      <c r="I109" s="9"/>
      <c r="J109" s="4">
        <f t="shared" ref="J109" si="114">J110+J111</f>
        <v>45000</v>
      </c>
      <c r="K109" s="9"/>
      <c r="L109" s="9"/>
      <c r="M109" s="39"/>
      <c r="N109" s="4">
        <f t="shared" ref="N109" si="115">N110+N111</f>
        <v>0</v>
      </c>
      <c r="O109" s="95" t="s">
        <v>167</v>
      </c>
      <c r="P109" s="15" t="s">
        <v>57</v>
      </c>
      <c r="Q109" s="15"/>
      <c r="R109" s="15"/>
      <c r="S109" s="15">
        <v>100</v>
      </c>
      <c r="T109" s="2"/>
      <c r="U109" s="2"/>
      <c r="V109" s="2"/>
      <c r="W109" s="1"/>
      <c r="X109" s="1"/>
    </row>
    <row r="110" spans="1:24" ht="39" customHeight="1">
      <c r="A110" s="92"/>
      <c r="B110" s="155"/>
      <c r="C110" s="140"/>
      <c r="D110" s="149"/>
      <c r="E110" s="152"/>
      <c r="F110" s="16" t="s">
        <v>16</v>
      </c>
      <c r="G110" s="4">
        <f t="shared" si="111"/>
        <v>45000</v>
      </c>
      <c r="H110" s="9"/>
      <c r="I110" s="9"/>
      <c r="J110" s="9">
        <v>45000</v>
      </c>
      <c r="K110" s="9"/>
      <c r="L110" s="9"/>
      <c r="M110" s="39"/>
      <c r="N110" s="104"/>
      <c r="O110" s="74"/>
      <c r="P110" s="2"/>
      <c r="Q110" s="35"/>
      <c r="R110" s="35"/>
      <c r="S110" s="2"/>
      <c r="T110" s="2"/>
      <c r="U110" s="2"/>
      <c r="V110" s="2"/>
      <c r="W110" s="1"/>
      <c r="X110" s="1"/>
    </row>
    <row r="111" spans="1:24" ht="39" customHeight="1">
      <c r="A111" s="92"/>
      <c r="B111" s="156"/>
      <c r="C111" s="141"/>
      <c r="D111" s="150"/>
      <c r="E111" s="153"/>
      <c r="F111" s="16" t="s">
        <v>17</v>
      </c>
      <c r="G111" s="4">
        <f t="shared" si="111"/>
        <v>0</v>
      </c>
      <c r="H111" s="9"/>
      <c r="I111" s="9"/>
      <c r="J111" s="9"/>
      <c r="K111" s="9"/>
      <c r="L111" s="9"/>
      <c r="M111" s="39"/>
      <c r="N111" s="104"/>
      <c r="O111" s="74"/>
      <c r="P111" s="2"/>
      <c r="Q111" s="35"/>
      <c r="R111" s="35"/>
      <c r="S111" s="2"/>
      <c r="T111" s="2"/>
      <c r="U111" s="2"/>
      <c r="V111" s="2"/>
      <c r="W111" s="1"/>
      <c r="X111" s="1"/>
    </row>
    <row r="112" spans="1:24" ht="47.25" customHeight="1">
      <c r="A112" s="126"/>
      <c r="B112" s="145" t="s">
        <v>174</v>
      </c>
      <c r="C112" s="139">
        <v>2020</v>
      </c>
      <c r="D112" s="53"/>
      <c r="E112" s="151" t="s">
        <v>14</v>
      </c>
      <c r="F112" s="16" t="s">
        <v>15</v>
      </c>
      <c r="G112" s="4">
        <f>H112+I112+J112+K112+L112+M112</f>
        <v>4238441</v>
      </c>
      <c r="H112" s="9">
        <f t="shared" ref="H112" si="116">H113+H114</f>
        <v>0</v>
      </c>
      <c r="I112" s="9">
        <f t="shared" ref="I112:J112" si="117">I113+I114</f>
        <v>135000</v>
      </c>
      <c r="J112" s="9">
        <f t="shared" si="117"/>
        <v>0</v>
      </c>
      <c r="K112" s="9">
        <f>K113+K114</f>
        <v>2000000</v>
      </c>
      <c r="L112" s="9">
        <f t="shared" ref="L112:N112" si="118">L113+L114</f>
        <v>1313690</v>
      </c>
      <c r="M112" s="9">
        <f t="shared" si="118"/>
        <v>789751</v>
      </c>
      <c r="N112" s="9">
        <f t="shared" si="118"/>
        <v>789751</v>
      </c>
      <c r="O112" s="75" t="s">
        <v>173</v>
      </c>
      <c r="P112" s="2" t="s">
        <v>57</v>
      </c>
      <c r="Q112" s="35"/>
      <c r="R112" s="35">
        <v>0</v>
      </c>
      <c r="S112" s="2">
        <v>100</v>
      </c>
      <c r="T112" s="2"/>
      <c r="U112" s="2"/>
      <c r="V112" s="2"/>
      <c r="W112" s="1"/>
      <c r="X112" s="1"/>
    </row>
    <row r="113" spans="1:24" ht="74.25" customHeight="1">
      <c r="A113" s="127"/>
      <c r="B113" s="146"/>
      <c r="C113" s="140"/>
      <c r="D113" s="54"/>
      <c r="E113" s="152"/>
      <c r="F113" s="16" t="s">
        <v>16</v>
      </c>
      <c r="G113" s="4">
        <f>H113+I113+J113+K113+L113+M113</f>
        <v>4238441</v>
      </c>
      <c r="H113" s="9">
        <v>0</v>
      </c>
      <c r="I113" s="9">
        <v>135000</v>
      </c>
      <c r="J113" s="9"/>
      <c r="K113" s="9">
        <v>2000000</v>
      </c>
      <c r="L113" s="9">
        <v>1313690</v>
      </c>
      <c r="M113" s="9">
        <v>789751</v>
      </c>
      <c r="N113" s="9">
        <v>789751</v>
      </c>
      <c r="P113" s="2"/>
      <c r="Q113" s="35"/>
      <c r="R113" s="35"/>
      <c r="S113" s="2"/>
      <c r="T113" s="2"/>
      <c r="U113" s="2"/>
      <c r="V113" s="2"/>
      <c r="W113" s="1"/>
      <c r="X113" s="1"/>
    </row>
    <row r="114" spans="1:24" ht="48.75" customHeight="1">
      <c r="A114" s="128"/>
      <c r="B114" s="147"/>
      <c r="C114" s="141"/>
      <c r="D114" s="54">
        <v>2025</v>
      </c>
      <c r="E114" s="153"/>
      <c r="F114" s="16" t="s">
        <v>17</v>
      </c>
      <c r="G114" s="4">
        <f>H114+I114+J114+K114+L114+M114</f>
        <v>0</v>
      </c>
      <c r="H114" s="9"/>
      <c r="I114" s="9"/>
      <c r="J114" s="9"/>
      <c r="K114" s="9"/>
      <c r="L114" s="9"/>
      <c r="M114" s="39"/>
      <c r="N114" s="104"/>
      <c r="O114" s="74"/>
      <c r="P114" s="2"/>
      <c r="Q114" s="35"/>
      <c r="R114" s="35"/>
      <c r="S114" s="2"/>
      <c r="T114" s="2"/>
      <c r="U114" s="2"/>
      <c r="V114" s="2"/>
      <c r="W114" s="1"/>
      <c r="X114" s="1"/>
    </row>
    <row r="115" spans="1:24" ht="49.5" customHeight="1">
      <c r="A115" s="94"/>
      <c r="B115" s="154" t="s">
        <v>165</v>
      </c>
      <c r="C115" s="139">
        <v>2021</v>
      </c>
      <c r="D115" s="148">
        <v>2025</v>
      </c>
      <c r="E115" s="151" t="s">
        <v>14</v>
      </c>
      <c r="F115" s="17" t="s">
        <v>15</v>
      </c>
      <c r="G115" s="4">
        <f>H115+I115+J115+K115+L115+M115+N115</f>
        <v>500000</v>
      </c>
      <c r="H115" s="9"/>
      <c r="I115" s="9"/>
      <c r="J115" s="9">
        <f t="shared" ref="J115:N115" si="119">J116+J117</f>
        <v>500000</v>
      </c>
      <c r="K115" s="9">
        <f t="shared" si="119"/>
        <v>0</v>
      </c>
      <c r="L115" s="9">
        <f t="shared" si="119"/>
        <v>0</v>
      </c>
      <c r="M115" s="9">
        <f t="shared" si="119"/>
        <v>0</v>
      </c>
      <c r="N115" s="9">
        <f t="shared" si="119"/>
        <v>0</v>
      </c>
      <c r="O115" s="110" t="s">
        <v>166</v>
      </c>
      <c r="P115" s="2" t="s">
        <v>57</v>
      </c>
      <c r="Q115" s="35"/>
      <c r="R115" s="35"/>
      <c r="S115" s="2">
        <v>100</v>
      </c>
      <c r="T115" s="2"/>
      <c r="U115" s="2"/>
      <c r="V115" s="2"/>
      <c r="W115" s="1"/>
      <c r="X115" s="1"/>
    </row>
    <row r="116" spans="1:24" ht="37.5" customHeight="1">
      <c r="A116" s="94"/>
      <c r="B116" s="155"/>
      <c r="C116" s="140"/>
      <c r="D116" s="149"/>
      <c r="E116" s="152"/>
      <c r="F116" s="16" t="s">
        <v>16</v>
      </c>
      <c r="G116" s="4">
        <f t="shared" ref="G116:G117" si="120">H116+I116+J116+K116+L116+M116+N116</f>
        <v>500000</v>
      </c>
      <c r="H116" s="9"/>
      <c r="I116" s="9"/>
      <c r="J116" s="9">
        <v>500000</v>
      </c>
      <c r="K116" s="9"/>
      <c r="L116" s="9"/>
      <c r="M116" s="39"/>
      <c r="N116" s="39"/>
      <c r="O116" s="111"/>
      <c r="P116" s="2"/>
      <c r="Q116" s="40"/>
      <c r="R116" s="35"/>
      <c r="S116" s="2"/>
      <c r="T116" s="2"/>
      <c r="U116" s="2"/>
      <c r="V116" s="2"/>
      <c r="W116" s="1"/>
      <c r="X116" s="1"/>
    </row>
    <row r="117" spans="1:24" ht="110.25" customHeight="1">
      <c r="A117" s="94"/>
      <c r="B117" s="156"/>
      <c r="C117" s="141"/>
      <c r="D117" s="150"/>
      <c r="E117" s="153"/>
      <c r="F117" s="16" t="s">
        <v>17</v>
      </c>
      <c r="G117" s="4">
        <f t="shared" si="120"/>
        <v>0</v>
      </c>
      <c r="H117" s="9"/>
      <c r="I117" s="9"/>
      <c r="J117" s="9"/>
      <c r="K117" s="9"/>
      <c r="L117" s="9"/>
      <c r="M117" s="39"/>
      <c r="N117" s="107"/>
      <c r="O117" s="112"/>
      <c r="P117" s="2"/>
      <c r="Q117" s="40"/>
      <c r="R117" s="35"/>
      <c r="S117" s="2"/>
      <c r="T117" s="2"/>
      <c r="U117" s="2"/>
      <c r="V117" s="2"/>
      <c r="W117" s="1"/>
      <c r="X117" s="1"/>
    </row>
    <row r="118" spans="1:24" ht="27.75" customHeight="1">
      <c r="A118" s="139"/>
      <c r="B118" s="193" t="s">
        <v>133</v>
      </c>
      <c r="C118" s="139">
        <v>2020</v>
      </c>
      <c r="D118" s="53"/>
      <c r="E118" s="151" t="s">
        <v>14</v>
      </c>
      <c r="F118" s="17" t="s">
        <v>15</v>
      </c>
      <c r="G118" s="4">
        <f>G121</f>
        <v>15402484.710000001</v>
      </c>
      <c r="H118" s="9">
        <f t="shared" ref="H118" si="121">H121</f>
        <v>0</v>
      </c>
      <c r="I118" s="9">
        <f t="shared" ref="I118:J118" si="122">I121</f>
        <v>2486807.0700000003</v>
      </c>
      <c r="J118" s="9">
        <f t="shared" si="122"/>
        <v>2187883.2800000003</v>
      </c>
      <c r="K118" s="9">
        <f>K121</f>
        <v>2571375</v>
      </c>
      <c r="L118" s="9">
        <f t="shared" ref="L118:N118" si="123">L121</f>
        <v>2677397.02</v>
      </c>
      <c r="M118" s="9">
        <f t="shared" si="123"/>
        <v>2739511.17</v>
      </c>
      <c r="N118" s="9">
        <f t="shared" si="123"/>
        <v>2739511.17</v>
      </c>
      <c r="O118" s="74"/>
      <c r="P118" s="2"/>
      <c r="Q118" s="35"/>
      <c r="R118" s="35"/>
      <c r="S118" s="2"/>
      <c r="T118" s="2"/>
      <c r="U118" s="2"/>
      <c r="V118" s="2"/>
      <c r="W118" s="1"/>
      <c r="X118" s="109"/>
    </row>
    <row r="119" spans="1:24" ht="78.75" customHeight="1">
      <c r="A119" s="140"/>
      <c r="B119" s="194"/>
      <c r="C119" s="140"/>
      <c r="D119" s="54"/>
      <c r="E119" s="152"/>
      <c r="F119" s="16" t="s">
        <v>16</v>
      </c>
      <c r="G119" s="4">
        <f>G122</f>
        <v>15402484.710000001</v>
      </c>
      <c r="H119" s="9">
        <f t="shared" ref="H119" si="124">H122</f>
        <v>0</v>
      </c>
      <c r="I119" s="9">
        <f t="shared" ref="I119:J119" si="125">I122</f>
        <v>2486807.0700000003</v>
      </c>
      <c r="J119" s="9">
        <f t="shared" si="125"/>
        <v>2187883.2800000003</v>
      </c>
      <c r="K119" s="9">
        <f>K122</f>
        <v>2571375</v>
      </c>
      <c r="L119" s="9">
        <f t="shared" ref="L119:N119" si="126">L122</f>
        <v>2677397.02</v>
      </c>
      <c r="M119" s="9">
        <f t="shared" si="126"/>
        <v>2739511.17</v>
      </c>
      <c r="N119" s="9">
        <f t="shared" si="126"/>
        <v>2739511.17</v>
      </c>
      <c r="O119" s="74"/>
      <c r="P119" s="2"/>
      <c r="Q119" s="35"/>
      <c r="R119" s="35"/>
      <c r="S119" s="2"/>
      <c r="T119" s="2"/>
      <c r="U119" s="2"/>
      <c r="V119" s="2"/>
      <c r="W119" s="1"/>
      <c r="X119" s="1"/>
    </row>
    <row r="120" spans="1:24" ht="40.5" customHeight="1">
      <c r="A120" s="141"/>
      <c r="B120" s="195"/>
      <c r="C120" s="141"/>
      <c r="D120" s="54">
        <v>2024</v>
      </c>
      <c r="E120" s="153"/>
      <c r="F120" s="16" t="s">
        <v>17</v>
      </c>
      <c r="G120" s="4">
        <f>G123</f>
        <v>0</v>
      </c>
      <c r="H120" s="9">
        <f t="shared" ref="H120" si="127">H123</f>
        <v>0</v>
      </c>
      <c r="I120" s="9">
        <f t="shared" ref="I120:J120" si="128">I123</f>
        <v>0</v>
      </c>
      <c r="J120" s="9">
        <f t="shared" si="128"/>
        <v>0</v>
      </c>
      <c r="K120" s="9">
        <f>K123</f>
        <v>0</v>
      </c>
      <c r="L120" s="9">
        <f t="shared" ref="L120:N120" si="129">L123</f>
        <v>0</v>
      </c>
      <c r="M120" s="9">
        <f t="shared" si="129"/>
        <v>0</v>
      </c>
      <c r="N120" s="9">
        <f t="shared" si="129"/>
        <v>0</v>
      </c>
      <c r="O120" s="74"/>
      <c r="P120" s="2"/>
      <c r="Q120" s="35"/>
      <c r="R120" s="35"/>
      <c r="S120" s="2"/>
      <c r="T120" s="2"/>
      <c r="U120" s="2"/>
      <c r="V120" s="2"/>
      <c r="W120" s="1"/>
      <c r="X120" s="1"/>
    </row>
    <row r="121" spans="1:24" ht="38.25" customHeight="1">
      <c r="A121" s="139"/>
      <c r="B121" s="154" t="s">
        <v>52</v>
      </c>
      <c r="C121" s="139">
        <v>2020</v>
      </c>
      <c r="D121" s="53"/>
      <c r="E121" s="151" t="s">
        <v>14</v>
      </c>
      <c r="F121" s="17" t="s">
        <v>15</v>
      </c>
      <c r="G121" s="4">
        <f>H121+I121+J121+K121+L121+M121+N121</f>
        <v>15402484.710000001</v>
      </c>
      <c r="H121" s="9">
        <f>H124+H127+H130+H133+H136</f>
        <v>0</v>
      </c>
      <c r="I121" s="9">
        <f>I124+I127+I130+I133+I136+I154</f>
        <v>2486807.0700000003</v>
      </c>
      <c r="J121" s="9">
        <f>J124+J127+J130+J133+J136</f>
        <v>2187883.2800000003</v>
      </c>
      <c r="K121" s="9">
        <f t="shared" ref="K121:L121" si="130">K124+K127+K130+K133+K136</f>
        <v>2571375</v>
      </c>
      <c r="L121" s="9">
        <f t="shared" si="130"/>
        <v>2677397.02</v>
      </c>
      <c r="M121" s="9">
        <f>M124+M127+M130+M133+M136</f>
        <v>2739511.17</v>
      </c>
      <c r="N121" s="9">
        <f>N124+N127+N130+N133+N136</f>
        <v>2739511.17</v>
      </c>
      <c r="O121" s="74"/>
      <c r="P121" s="2"/>
      <c r="Q121" s="35"/>
      <c r="R121" s="35"/>
      <c r="S121" s="2"/>
      <c r="T121" s="2"/>
      <c r="U121" s="2"/>
      <c r="V121" s="2"/>
      <c r="W121" s="1"/>
      <c r="X121" s="1"/>
    </row>
    <row r="122" spans="1:24" ht="96">
      <c r="A122" s="140"/>
      <c r="B122" s="155"/>
      <c r="C122" s="140"/>
      <c r="D122" s="54"/>
      <c r="E122" s="152"/>
      <c r="F122" s="16" t="s">
        <v>16</v>
      </c>
      <c r="G122" s="4">
        <f>H122+I122+J122+K122+L122+M122+N122</f>
        <v>15402484.710000001</v>
      </c>
      <c r="H122" s="9">
        <f>H125+H128+H131+H134+H137</f>
        <v>0</v>
      </c>
      <c r="I122" s="9">
        <f>I125+I128+I131+I134+I137+I152</f>
        <v>2486807.0700000003</v>
      </c>
      <c r="J122" s="113">
        <f t="shared" ref="J122:N122" si="131">J125+J128+J131+J134+J137</f>
        <v>2187883.2800000003</v>
      </c>
      <c r="K122" s="9">
        <f t="shared" si="131"/>
        <v>2571375</v>
      </c>
      <c r="L122" s="9">
        <f t="shared" si="131"/>
        <v>2677397.02</v>
      </c>
      <c r="M122" s="9">
        <f t="shared" si="131"/>
        <v>2739511.17</v>
      </c>
      <c r="N122" s="9">
        <f t="shared" si="131"/>
        <v>2739511.17</v>
      </c>
      <c r="O122" s="74"/>
      <c r="P122" s="2"/>
      <c r="Q122" s="35"/>
      <c r="R122" s="35"/>
      <c r="S122" s="2"/>
      <c r="T122" s="2"/>
      <c r="U122" s="2"/>
      <c r="V122" s="2"/>
      <c r="W122" s="1"/>
      <c r="X122" s="1"/>
    </row>
    <row r="123" spans="1:24" ht="60">
      <c r="A123" s="141"/>
      <c r="B123" s="156"/>
      <c r="C123" s="141"/>
      <c r="D123" s="54">
        <v>2025</v>
      </c>
      <c r="E123" s="153"/>
      <c r="F123" s="16" t="s">
        <v>17</v>
      </c>
      <c r="G123" s="4">
        <f>H123+I123+J123+K123+L123+M123+N123</f>
        <v>0</v>
      </c>
      <c r="H123" s="9">
        <f>H126+H129+H132+H135+H138</f>
        <v>0</v>
      </c>
      <c r="I123" s="9"/>
      <c r="J123" s="9"/>
      <c r="K123" s="9"/>
      <c r="L123" s="9"/>
      <c r="M123" s="39"/>
      <c r="N123" s="104"/>
      <c r="O123" s="74"/>
      <c r="P123" s="2"/>
      <c r="Q123" s="35"/>
      <c r="R123" s="35"/>
      <c r="S123" s="2"/>
      <c r="T123" s="2"/>
      <c r="U123" s="2"/>
      <c r="V123" s="2"/>
      <c r="W123" s="1"/>
      <c r="X123" s="1"/>
    </row>
    <row r="124" spans="1:24" ht="57.75" customHeight="1">
      <c r="A124" s="139"/>
      <c r="B124" s="154" t="s">
        <v>32</v>
      </c>
      <c r="C124" s="139">
        <v>2020</v>
      </c>
      <c r="D124" s="148">
        <v>2025</v>
      </c>
      <c r="E124" s="151" t="s">
        <v>14</v>
      </c>
      <c r="F124" s="16" t="s">
        <v>15</v>
      </c>
      <c r="G124" s="4">
        <f>H124+I124+J124+K124+L124+M124+N124</f>
        <v>11984223.58</v>
      </c>
      <c r="H124" s="9">
        <f t="shared" ref="H124" si="132">H125+H126</f>
        <v>0</v>
      </c>
      <c r="I124" s="9">
        <f t="shared" ref="I124:J124" si="133">I125+I126</f>
        <v>1813896.46</v>
      </c>
      <c r="J124" s="9">
        <f t="shared" si="133"/>
        <v>1707167.12</v>
      </c>
      <c r="K124" s="9">
        <f>K125+K126</f>
        <v>1995375</v>
      </c>
      <c r="L124" s="9">
        <f t="shared" ref="L124:N124" si="134">L125+L126</f>
        <v>2106915</v>
      </c>
      <c r="M124" s="9">
        <f t="shared" si="134"/>
        <v>2180435</v>
      </c>
      <c r="N124" s="9">
        <f t="shared" si="134"/>
        <v>2180435</v>
      </c>
      <c r="O124" s="75" t="s">
        <v>67</v>
      </c>
      <c r="P124" s="2" t="s">
        <v>57</v>
      </c>
      <c r="Q124" s="35"/>
      <c r="R124" s="35">
        <v>0</v>
      </c>
      <c r="S124" s="15">
        <v>100</v>
      </c>
      <c r="T124" s="15">
        <v>100</v>
      </c>
      <c r="U124" s="15">
        <v>100</v>
      </c>
      <c r="V124" s="15">
        <v>100</v>
      </c>
      <c r="W124" s="15">
        <v>100</v>
      </c>
      <c r="X124" s="109"/>
    </row>
    <row r="125" spans="1:24" ht="96">
      <c r="A125" s="140"/>
      <c r="B125" s="155"/>
      <c r="C125" s="140"/>
      <c r="D125" s="149"/>
      <c r="E125" s="152"/>
      <c r="F125" s="16" t="s">
        <v>16</v>
      </c>
      <c r="G125" s="4">
        <f>H125+I125+J125+K125+L125+M125+N125</f>
        <v>11984223.58</v>
      </c>
      <c r="H125" s="9">
        <v>0</v>
      </c>
      <c r="I125" s="4">
        <v>1813896.46</v>
      </c>
      <c r="J125" s="4">
        <v>1707167.12</v>
      </c>
      <c r="K125" s="9">
        <v>1995375</v>
      </c>
      <c r="L125" s="9">
        <v>2106915</v>
      </c>
      <c r="M125" s="9">
        <v>2180435</v>
      </c>
      <c r="N125" s="103">
        <v>2180435</v>
      </c>
      <c r="O125" s="74"/>
      <c r="P125" s="2"/>
      <c r="Q125" s="35"/>
      <c r="R125" s="35"/>
      <c r="S125" s="2"/>
      <c r="T125" s="2"/>
      <c r="U125" s="2"/>
      <c r="V125" s="2"/>
      <c r="W125" s="1"/>
      <c r="X125" s="1"/>
    </row>
    <row r="126" spans="1:24" ht="60">
      <c r="A126" s="141"/>
      <c r="B126" s="156"/>
      <c r="C126" s="141"/>
      <c r="D126" s="150"/>
      <c r="E126" s="153"/>
      <c r="F126" s="16" t="s">
        <v>17</v>
      </c>
      <c r="G126" s="4">
        <f t="shared" ref="G126" si="135">H126+I126+J126+K126+L126+M126</f>
        <v>0</v>
      </c>
      <c r="H126" s="9"/>
      <c r="I126" s="9"/>
      <c r="J126" s="9"/>
      <c r="K126" s="9"/>
      <c r="L126" s="9"/>
      <c r="M126" s="39"/>
      <c r="N126" s="104"/>
      <c r="O126" s="74"/>
      <c r="P126" s="2"/>
      <c r="Q126" s="35"/>
      <c r="R126" s="35"/>
      <c r="S126" s="2"/>
      <c r="T126" s="2"/>
      <c r="U126" s="2"/>
      <c r="V126" s="2"/>
      <c r="W126" s="1"/>
      <c r="X126" s="1"/>
    </row>
    <row r="127" spans="1:24" ht="38.25" customHeight="1">
      <c r="A127" s="139"/>
      <c r="B127" s="154" t="s">
        <v>33</v>
      </c>
      <c r="C127" s="139">
        <v>2020</v>
      </c>
      <c r="D127" s="148">
        <v>2024</v>
      </c>
      <c r="E127" s="151" t="s">
        <v>14</v>
      </c>
      <c r="F127" s="16" t="s">
        <v>15</v>
      </c>
      <c r="G127" s="4">
        <f t="shared" ref="G127:G138" si="136">H127+I127+J127+K127+L127+M127+N127</f>
        <v>438120</v>
      </c>
      <c r="H127" s="9">
        <f t="shared" ref="H127:J127" si="137">H128+H129</f>
        <v>0</v>
      </c>
      <c r="I127" s="4">
        <f t="shared" si="137"/>
        <v>66772</v>
      </c>
      <c r="J127" s="4">
        <f t="shared" si="137"/>
        <v>72048</v>
      </c>
      <c r="K127" s="9">
        <f>K128+K129</f>
        <v>73000</v>
      </c>
      <c r="L127" s="4">
        <f t="shared" ref="L127:N127" si="138">L128+L129</f>
        <v>73000</v>
      </c>
      <c r="M127" s="4">
        <f t="shared" si="138"/>
        <v>76650</v>
      </c>
      <c r="N127" s="9">
        <f t="shared" si="138"/>
        <v>76650</v>
      </c>
      <c r="O127" s="75" t="s">
        <v>68</v>
      </c>
      <c r="P127" s="35" t="s">
        <v>60</v>
      </c>
      <c r="Q127" s="35"/>
      <c r="R127" s="35">
        <v>0</v>
      </c>
      <c r="S127" s="35">
        <v>2912</v>
      </c>
      <c r="T127" s="35">
        <v>3000</v>
      </c>
      <c r="U127" s="35">
        <v>3000</v>
      </c>
      <c r="V127" s="35">
        <v>3000</v>
      </c>
      <c r="W127" s="35">
        <v>3000</v>
      </c>
      <c r="X127" s="109"/>
    </row>
    <row r="128" spans="1:24" ht="96">
      <c r="A128" s="140"/>
      <c r="B128" s="155"/>
      <c r="C128" s="140"/>
      <c r="D128" s="149"/>
      <c r="E128" s="152"/>
      <c r="F128" s="16" t="s">
        <v>16</v>
      </c>
      <c r="G128" s="4">
        <f t="shared" si="136"/>
        <v>438120</v>
      </c>
      <c r="H128" s="9">
        <v>0</v>
      </c>
      <c r="I128" s="9">
        <v>66772</v>
      </c>
      <c r="J128" s="9">
        <v>72048</v>
      </c>
      <c r="K128" s="9">
        <v>73000</v>
      </c>
      <c r="L128" s="9">
        <v>73000</v>
      </c>
      <c r="M128" s="9">
        <v>76650</v>
      </c>
      <c r="N128" s="103">
        <v>76650</v>
      </c>
      <c r="O128" s="74"/>
      <c r="P128" s="2"/>
      <c r="Q128" s="35"/>
      <c r="R128" s="35"/>
      <c r="S128" s="2"/>
      <c r="T128" s="2"/>
      <c r="U128" s="2"/>
      <c r="V128" s="2"/>
      <c r="W128" s="1"/>
      <c r="X128" s="1"/>
    </row>
    <row r="129" spans="1:24" ht="60">
      <c r="A129" s="141"/>
      <c r="B129" s="156"/>
      <c r="C129" s="141"/>
      <c r="D129" s="150"/>
      <c r="E129" s="153"/>
      <c r="F129" s="16" t="s">
        <v>17</v>
      </c>
      <c r="G129" s="4">
        <f t="shared" si="136"/>
        <v>0</v>
      </c>
      <c r="H129" s="9"/>
      <c r="I129" s="9"/>
      <c r="J129" s="9"/>
      <c r="K129" s="9"/>
      <c r="L129" s="9"/>
      <c r="M129" s="39"/>
      <c r="N129" s="104"/>
      <c r="O129" s="74"/>
      <c r="P129" s="2"/>
      <c r="Q129" s="35"/>
      <c r="R129" s="35"/>
      <c r="S129" s="2"/>
      <c r="T129" s="2"/>
      <c r="U129" s="2"/>
      <c r="V129" s="2"/>
      <c r="W129" s="1"/>
      <c r="X129" s="1"/>
    </row>
    <row r="130" spans="1:24" ht="57.75" customHeight="1">
      <c r="A130" s="139"/>
      <c r="B130" s="154" t="s">
        <v>34</v>
      </c>
      <c r="C130" s="139">
        <v>2020</v>
      </c>
      <c r="D130" s="148">
        <v>2025</v>
      </c>
      <c r="E130" s="151" t="s">
        <v>14</v>
      </c>
      <c r="F130" s="16" t="s">
        <v>15</v>
      </c>
      <c r="G130" s="4">
        <f t="shared" si="136"/>
        <v>117316.40000000001</v>
      </c>
      <c r="H130" s="9">
        <f t="shared" ref="H130" si="139">H131+H132</f>
        <v>0</v>
      </c>
      <c r="I130" s="9">
        <f t="shared" ref="I130:J130" si="140">I131+I132</f>
        <v>20642.8</v>
      </c>
      <c r="J130" s="9">
        <f t="shared" si="140"/>
        <v>0</v>
      </c>
      <c r="K130" s="9">
        <f>K131+K132</f>
        <v>23000</v>
      </c>
      <c r="L130" s="9">
        <f t="shared" ref="L130:N130" si="141">L131+L132</f>
        <v>23920</v>
      </c>
      <c r="M130" s="9">
        <f t="shared" si="141"/>
        <v>24876.799999999999</v>
      </c>
      <c r="N130" s="9">
        <f t="shared" si="141"/>
        <v>24876.799999999999</v>
      </c>
      <c r="O130" s="75" t="s">
        <v>69</v>
      </c>
      <c r="P130" s="35" t="s">
        <v>57</v>
      </c>
      <c r="Q130" s="35"/>
      <c r="R130" s="35"/>
      <c r="S130" s="35">
        <v>100</v>
      </c>
      <c r="T130" s="35">
        <v>100</v>
      </c>
      <c r="U130" s="35">
        <v>100</v>
      </c>
      <c r="V130" s="35">
        <v>100</v>
      </c>
      <c r="W130" s="35">
        <v>100</v>
      </c>
      <c r="X130" s="109"/>
    </row>
    <row r="131" spans="1:24" ht="63" customHeight="1">
      <c r="A131" s="140"/>
      <c r="B131" s="155"/>
      <c r="C131" s="140"/>
      <c r="D131" s="149"/>
      <c r="E131" s="152"/>
      <c r="F131" s="16" t="s">
        <v>16</v>
      </c>
      <c r="G131" s="4">
        <f t="shared" si="136"/>
        <v>117316.40000000001</v>
      </c>
      <c r="H131" s="9">
        <v>0</v>
      </c>
      <c r="I131" s="9">
        <v>20642.8</v>
      </c>
      <c r="J131" s="9">
        <v>0</v>
      </c>
      <c r="K131" s="9">
        <v>23000</v>
      </c>
      <c r="L131" s="9">
        <v>23920</v>
      </c>
      <c r="M131" s="9">
        <v>24876.799999999999</v>
      </c>
      <c r="N131" s="103">
        <v>24876.799999999999</v>
      </c>
      <c r="O131" s="74"/>
      <c r="P131" s="2"/>
      <c r="Q131" s="35"/>
      <c r="R131" s="35"/>
      <c r="S131" s="2"/>
      <c r="T131" s="2"/>
      <c r="U131" s="2"/>
      <c r="V131" s="2"/>
      <c r="W131" s="1"/>
      <c r="X131" s="1"/>
    </row>
    <row r="132" spans="1:24" ht="38.25" customHeight="1">
      <c r="A132" s="141"/>
      <c r="B132" s="156"/>
      <c r="C132" s="141"/>
      <c r="D132" s="150"/>
      <c r="E132" s="153"/>
      <c r="F132" s="16" t="s">
        <v>17</v>
      </c>
      <c r="G132" s="4">
        <f t="shared" si="136"/>
        <v>0</v>
      </c>
      <c r="H132" s="9"/>
      <c r="I132" s="9"/>
      <c r="J132" s="9"/>
      <c r="K132" s="9"/>
      <c r="L132" s="9"/>
      <c r="M132" s="39"/>
      <c r="N132" s="104"/>
      <c r="O132" s="74"/>
      <c r="P132" s="2"/>
      <c r="Q132" s="35"/>
      <c r="R132" s="35"/>
      <c r="S132" s="2"/>
      <c r="T132" s="2"/>
      <c r="U132" s="2"/>
      <c r="V132" s="2"/>
      <c r="W132" s="1"/>
      <c r="X132" s="1"/>
    </row>
    <row r="133" spans="1:24" ht="75" hidden="1" customHeight="1">
      <c r="A133" s="139"/>
      <c r="B133" s="154" t="s">
        <v>35</v>
      </c>
      <c r="C133" s="139">
        <v>2019</v>
      </c>
      <c r="D133" s="148">
        <v>2024</v>
      </c>
      <c r="E133" s="151" t="s">
        <v>14</v>
      </c>
      <c r="F133" s="16" t="s">
        <v>15</v>
      </c>
      <c r="G133" s="4">
        <f t="shared" si="136"/>
        <v>0</v>
      </c>
      <c r="H133" s="9">
        <f t="shared" ref="H133:J133" si="142">H134+H135</f>
        <v>0</v>
      </c>
      <c r="I133" s="9">
        <f t="shared" si="142"/>
        <v>0</v>
      </c>
      <c r="J133" s="9">
        <f t="shared" si="142"/>
        <v>0</v>
      </c>
      <c r="K133" s="9">
        <f>K134+K135</f>
        <v>0</v>
      </c>
      <c r="L133" s="9">
        <f t="shared" ref="L133:M133" si="143">L134+L135</f>
        <v>0</v>
      </c>
      <c r="M133" s="9">
        <f t="shared" si="143"/>
        <v>0</v>
      </c>
      <c r="N133" s="103"/>
      <c r="O133" s="75" t="s">
        <v>70</v>
      </c>
      <c r="P133" s="35" t="s">
        <v>57</v>
      </c>
      <c r="Q133" s="35"/>
      <c r="R133" s="35"/>
      <c r="S133" s="35"/>
      <c r="T133" s="35"/>
      <c r="U133" s="35"/>
      <c r="V133" s="35"/>
      <c r="W133" s="1"/>
      <c r="X133" s="109"/>
    </row>
    <row r="134" spans="1:24" ht="63.75" hidden="1" customHeight="1">
      <c r="A134" s="140"/>
      <c r="B134" s="155"/>
      <c r="C134" s="140"/>
      <c r="D134" s="149"/>
      <c r="E134" s="152"/>
      <c r="F134" s="16" t="s">
        <v>16</v>
      </c>
      <c r="G134" s="4">
        <f t="shared" si="136"/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103"/>
      <c r="O134" s="74"/>
      <c r="P134" s="2"/>
      <c r="Q134" s="35"/>
      <c r="R134" s="35"/>
      <c r="S134" s="2"/>
      <c r="T134" s="2"/>
      <c r="U134" s="2"/>
      <c r="V134" s="2"/>
      <c r="W134" s="1"/>
      <c r="X134" s="1"/>
    </row>
    <row r="135" spans="1:24" ht="42.75" hidden="1" customHeight="1">
      <c r="A135" s="141"/>
      <c r="B135" s="156"/>
      <c r="C135" s="141"/>
      <c r="D135" s="150"/>
      <c r="E135" s="153"/>
      <c r="F135" s="16" t="s">
        <v>17</v>
      </c>
      <c r="G135" s="4">
        <f t="shared" si="136"/>
        <v>0</v>
      </c>
      <c r="H135" s="9"/>
      <c r="I135" s="9"/>
      <c r="J135" s="9"/>
      <c r="K135" s="9"/>
      <c r="L135" s="9"/>
      <c r="M135" s="39"/>
      <c r="N135" s="104"/>
      <c r="O135" s="74"/>
      <c r="P135" s="2"/>
      <c r="Q135" s="35"/>
      <c r="R135" s="35"/>
      <c r="S135" s="2"/>
      <c r="T135" s="2"/>
      <c r="U135" s="2"/>
      <c r="V135" s="2"/>
      <c r="W135" s="1"/>
      <c r="X135" s="1"/>
    </row>
    <row r="136" spans="1:24" ht="48" customHeight="1">
      <c r="A136" s="18"/>
      <c r="B136" s="211" t="s">
        <v>41</v>
      </c>
      <c r="C136" s="139">
        <v>2020</v>
      </c>
      <c r="D136" s="148">
        <v>2025</v>
      </c>
      <c r="E136" s="151" t="s">
        <v>14</v>
      </c>
      <c r="F136" s="16" t="s">
        <v>15</v>
      </c>
      <c r="G136" s="4">
        <f t="shared" si="136"/>
        <v>2856524.73</v>
      </c>
      <c r="H136" s="9">
        <f>H137</f>
        <v>0</v>
      </c>
      <c r="I136" s="9">
        <f t="shared" ref="I136:J136" si="144">I137</f>
        <v>579195.81000000006</v>
      </c>
      <c r="J136" s="9">
        <f t="shared" si="144"/>
        <v>408668.15999999997</v>
      </c>
      <c r="K136" s="9">
        <f>K137</f>
        <v>480000</v>
      </c>
      <c r="L136" s="9">
        <f t="shared" ref="L136:M136" si="145">L137</f>
        <v>473562.02</v>
      </c>
      <c r="M136" s="9">
        <f t="shared" si="145"/>
        <v>457549.37</v>
      </c>
      <c r="N136" s="9">
        <f t="shared" ref="N136" si="146">N137+N138</f>
        <v>457549.37</v>
      </c>
      <c r="O136" s="75" t="s">
        <v>71</v>
      </c>
      <c r="P136" s="35" t="s">
        <v>57</v>
      </c>
      <c r="Q136" s="35"/>
      <c r="R136" s="35">
        <v>0</v>
      </c>
      <c r="S136" s="35">
        <v>100</v>
      </c>
      <c r="T136" s="35">
        <v>100</v>
      </c>
      <c r="U136" s="35">
        <v>100</v>
      </c>
      <c r="V136" s="35">
        <v>100</v>
      </c>
      <c r="W136" s="35">
        <v>100</v>
      </c>
      <c r="X136" s="35">
        <v>100</v>
      </c>
    </row>
    <row r="137" spans="1:24" ht="63" customHeight="1">
      <c r="A137" s="18"/>
      <c r="B137" s="212"/>
      <c r="C137" s="140"/>
      <c r="D137" s="149"/>
      <c r="E137" s="152"/>
      <c r="F137" s="16" t="s">
        <v>16</v>
      </c>
      <c r="G137" s="4">
        <f t="shared" si="136"/>
        <v>2856524.73</v>
      </c>
      <c r="H137" s="9">
        <v>0</v>
      </c>
      <c r="I137" s="4">
        <v>579195.81000000006</v>
      </c>
      <c r="J137" s="4">
        <v>408668.15999999997</v>
      </c>
      <c r="K137" s="9">
        <v>480000</v>
      </c>
      <c r="L137" s="4">
        <v>473562.02</v>
      </c>
      <c r="M137" s="4">
        <v>457549.37</v>
      </c>
      <c r="N137" s="105">
        <v>457549.37</v>
      </c>
      <c r="O137" s="74"/>
      <c r="P137" s="2"/>
      <c r="Q137" s="35"/>
      <c r="R137" s="35"/>
      <c r="S137" s="2"/>
      <c r="T137" s="2"/>
      <c r="U137" s="2"/>
      <c r="V137" s="2"/>
      <c r="W137" s="1"/>
      <c r="X137" s="1"/>
    </row>
    <row r="138" spans="1:24" ht="37.5" customHeight="1">
      <c r="A138" s="18"/>
      <c r="B138" s="213"/>
      <c r="C138" s="141"/>
      <c r="D138" s="150"/>
      <c r="E138" s="153"/>
      <c r="F138" s="16" t="s">
        <v>17</v>
      </c>
      <c r="G138" s="4">
        <f t="shared" si="136"/>
        <v>0</v>
      </c>
      <c r="H138" s="9"/>
      <c r="I138" s="9"/>
      <c r="J138" s="9"/>
      <c r="K138" s="9"/>
      <c r="L138" s="9"/>
      <c r="M138" s="39"/>
      <c r="N138" s="104"/>
      <c r="O138" s="74"/>
      <c r="P138" s="2"/>
      <c r="Q138" s="35"/>
      <c r="R138" s="35"/>
      <c r="S138" s="2"/>
      <c r="T138" s="2"/>
      <c r="U138" s="2"/>
      <c r="V138" s="2"/>
      <c r="W138" s="1"/>
      <c r="X138" s="1"/>
    </row>
    <row r="139" spans="1:24" s="11" customFormat="1" ht="27" customHeight="1">
      <c r="A139" s="55"/>
      <c r="B139" s="187" t="s">
        <v>134</v>
      </c>
      <c r="C139" s="139">
        <v>2020</v>
      </c>
      <c r="D139" s="148">
        <v>2025</v>
      </c>
      <c r="E139" s="157" t="s">
        <v>14</v>
      </c>
      <c r="F139" s="17" t="s">
        <v>15</v>
      </c>
      <c r="G139" s="9">
        <f>H139+I139+J139+K139+L139+M139+N139</f>
        <v>1572196.1600000001</v>
      </c>
      <c r="H139" s="9">
        <f>H140+H141</f>
        <v>0</v>
      </c>
      <c r="I139" s="9">
        <f t="shared" ref="I139:J139" si="147">I140+I141</f>
        <v>1008973.61</v>
      </c>
      <c r="J139" s="9">
        <f t="shared" si="147"/>
        <v>563222.55000000005</v>
      </c>
      <c r="K139" s="9">
        <f>K140+K141</f>
        <v>0</v>
      </c>
      <c r="L139" s="9">
        <f t="shared" ref="L139:N139" si="148">L140+L141</f>
        <v>0</v>
      </c>
      <c r="M139" s="9">
        <f t="shared" si="148"/>
        <v>0</v>
      </c>
      <c r="N139" s="9">
        <f t="shared" si="148"/>
        <v>0</v>
      </c>
      <c r="O139" s="77"/>
      <c r="P139" s="8"/>
      <c r="Q139" s="37"/>
      <c r="R139" s="37"/>
      <c r="S139" s="8"/>
      <c r="T139" s="8"/>
      <c r="U139" s="8"/>
      <c r="V139" s="8"/>
      <c r="W139" s="39"/>
      <c r="X139" s="39"/>
    </row>
    <row r="140" spans="1:24" s="11" customFormat="1" ht="75" customHeight="1">
      <c r="A140" s="55"/>
      <c r="B140" s="188"/>
      <c r="C140" s="140"/>
      <c r="D140" s="149"/>
      <c r="E140" s="158"/>
      <c r="F140" s="17" t="s">
        <v>16</v>
      </c>
      <c r="G140" s="9">
        <f>H140+I140+J140+K140+L140+M140+N140</f>
        <v>1182316.1600000001</v>
      </c>
      <c r="H140" s="9">
        <f>H143</f>
        <v>0</v>
      </c>
      <c r="I140" s="9">
        <f t="shared" ref="I140:J140" si="149">I143</f>
        <v>619093.61</v>
      </c>
      <c r="J140" s="9">
        <f t="shared" si="149"/>
        <v>563222.55000000005</v>
      </c>
      <c r="K140" s="9">
        <f>K143</f>
        <v>0</v>
      </c>
      <c r="L140" s="9">
        <f t="shared" ref="L140" si="150">L143</f>
        <v>0</v>
      </c>
      <c r="M140" s="9">
        <f>M143</f>
        <v>0</v>
      </c>
      <c r="N140" s="9">
        <f>N143</f>
        <v>0</v>
      </c>
      <c r="O140" s="39"/>
      <c r="P140" s="39"/>
      <c r="Q140" s="39"/>
      <c r="R140" s="39"/>
      <c r="S140" s="39"/>
      <c r="T140" s="8"/>
      <c r="U140" s="8"/>
      <c r="V140" s="8"/>
      <c r="W140" s="39"/>
      <c r="X140" s="39"/>
    </row>
    <row r="141" spans="1:24" s="11" customFormat="1" ht="36.75" customHeight="1">
      <c r="A141" s="55"/>
      <c r="B141" s="189"/>
      <c r="C141" s="141"/>
      <c r="D141" s="150"/>
      <c r="E141" s="159"/>
      <c r="F141" s="17" t="s">
        <v>17</v>
      </c>
      <c r="G141" s="9">
        <f>H141+I141+J141+K141+L141+M141+N141</f>
        <v>389880</v>
      </c>
      <c r="H141" s="9">
        <f>H144</f>
        <v>0</v>
      </c>
      <c r="I141" s="9">
        <f t="shared" ref="I141:J141" si="151">I144</f>
        <v>389880</v>
      </c>
      <c r="J141" s="9">
        <f t="shared" si="151"/>
        <v>0</v>
      </c>
      <c r="K141" s="9">
        <f>K144</f>
        <v>0</v>
      </c>
      <c r="L141" s="9">
        <f t="shared" ref="L141:N141" si="152">L144</f>
        <v>0</v>
      </c>
      <c r="M141" s="9">
        <f t="shared" si="152"/>
        <v>0</v>
      </c>
      <c r="N141" s="9">
        <f t="shared" si="152"/>
        <v>0</v>
      </c>
      <c r="O141" s="76"/>
      <c r="P141" s="8"/>
      <c r="Q141" s="37"/>
      <c r="R141" s="37"/>
      <c r="S141" s="8"/>
      <c r="T141" s="8"/>
      <c r="U141" s="8"/>
      <c r="V141" s="8"/>
      <c r="W141" s="39"/>
      <c r="X141" s="39"/>
    </row>
    <row r="142" spans="1:24" s="11" customFormat="1" ht="93" customHeight="1">
      <c r="A142" s="59"/>
      <c r="B142" s="136" t="s">
        <v>135</v>
      </c>
      <c r="C142" s="139">
        <v>2020</v>
      </c>
      <c r="D142" s="148">
        <v>2025</v>
      </c>
      <c r="E142" s="157" t="s">
        <v>14</v>
      </c>
      <c r="F142" s="17" t="s">
        <v>15</v>
      </c>
      <c r="G142" s="9">
        <f>H142+I142+J142</f>
        <v>1572196.1600000001</v>
      </c>
      <c r="H142" s="9">
        <f>H143+H144</f>
        <v>0</v>
      </c>
      <c r="I142" s="9">
        <f t="shared" ref="I142:J142" si="153">I143+I144</f>
        <v>1008973.61</v>
      </c>
      <c r="J142" s="9">
        <f t="shared" si="153"/>
        <v>563222.55000000005</v>
      </c>
      <c r="K142" s="9">
        <f>K143+K144</f>
        <v>0</v>
      </c>
      <c r="L142" s="9">
        <f t="shared" ref="L142:N142" si="154">L143+L144</f>
        <v>0</v>
      </c>
      <c r="M142" s="9">
        <f t="shared" si="154"/>
        <v>0</v>
      </c>
      <c r="N142" s="9">
        <f t="shared" si="154"/>
        <v>0</v>
      </c>
      <c r="O142" s="77" t="s">
        <v>150</v>
      </c>
      <c r="P142" s="8" t="s">
        <v>57</v>
      </c>
      <c r="Q142" s="37">
        <v>100</v>
      </c>
      <c r="R142" s="37">
        <v>0</v>
      </c>
      <c r="S142" s="37">
        <v>100</v>
      </c>
      <c r="T142" s="8"/>
      <c r="U142" s="8"/>
      <c r="V142" s="8"/>
      <c r="W142" s="39"/>
      <c r="X142" s="39"/>
    </row>
    <row r="143" spans="1:24" s="11" customFormat="1" ht="83.25" customHeight="1">
      <c r="A143" s="59"/>
      <c r="B143" s="137"/>
      <c r="C143" s="140"/>
      <c r="D143" s="149"/>
      <c r="E143" s="158"/>
      <c r="F143" s="17" t="s">
        <v>16</v>
      </c>
      <c r="G143" s="9">
        <f>H143+I143+J143</f>
        <v>1182316.1600000001</v>
      </c>
      <c r="H143" s="9">
        <f>H146</f>
        <v>0</v>
      </c>
      <c r="I143" s="9">
        <f>I146+I149</f>
        <v>619093.61</v>
      </c>
      <c r="J143" s="9">
        <f>J146+J149</f>
        <v>563222.55000000005</v>
      </c>
      <c r="K143" s="9">
        <f>K146</f>
        <v>0</v>
      </c>
      <c r="L143" s="9">
        <f t="shared" ref="L143:N143" si="155">L146</f>
        <v>0</v>
      </c>
      <c r="M143" s="9">
        <f t="shared" si="155"/>
        <v>0</v>
      </c>
      <c r="N143" s="9">
        <f t="shared" si="155"/>
        <v>0</v>
      </c>
      <c r="O143" s="97" t="s">
        <v>168</v>
      </c>
      <c r="P143" s="8" t="s">
        <v>151</v>
      </c>
      <c r="Q143" s="37">
        <v>17</v>
      </c>
      <c r="R143" s="37">
        <v>0</v>
      </c>
      <c r="S143" s="8">
        <v>9</v>
      </c>
      <c r="T143" s="8"/>
      <c r="U143" s="8"/>
      <c r="V143" s="8"/>
      <c r="W143" s="39"/>
      <c r="X143" s="39"/>
    </row>
    <row r="144" spans="1:24" s="11" customFormat="1" ht="36.75" customHeight="1">
      <c r="A144" s="59"/>
      <c r="B144" s="138"/>
      <c r="C144" s="141"/>
      <c r="D144" s="150"/>
      <c r="E144" s="159"/>
      <c r="F144" s="17" t="s">
        <v>17</v>
      </c>
      <c r="G144" s="9">
        <f>H144+I144+J144</f>
        <v>389880</v>
      </c>
      <c r="H144" s="9">
        <f>H147</f>
        <v>0</v>
      </c>
      <c r="I144" s="9">
        <f>I147+I150</f>
        <v>389880</v>
      </c>
      <c r="J144" s="9">
        <f t="shared" ref="J144" si="156">J147</f>
        <v>0</v>
      </c>
      <c r="K144" s="9">
        <f>K147</f>
        <v>0</v>
      </c>
      <c r="L144" s="9">
        <f t="shared" ref="L144:N144" si="157">L147</f>
        <v>0</v>
      </c>
      <c r="M144" s="9">
        <f t="shared" si="157"/>
        <v>0</v>
      </c>
      <c r="N144" s="9">
        <f t="shared" si="157"/>
        <v>0</v>
      </c>
      <c r="O144" s="97"/>
      <c r="P144" s="8"/>
      <c r="Q144" s="37"/>
      <c r="R144" s="37"/>
      <c r="S144" s="8"/>
      <c r="T144" s="8"/>
      <c r="U144" s="8"/>
      <c r="V144" s="8"/>
      <c r="W144" s="39"/>
      <c r="X144" s="39"/>
    </row>
    <row r="145" spans="1:24" s="11" customFormat="1" ht="29.25" customHeight="1">
      <c r="A145" s="55"/>
      <c r="B145" s="145" t="s">
        <v>115</v>
      </c>
      <c r="C145" s="139">
        <v>2020</v>
      </c>
      <c r="D145" s="160">
        <v>2025</v>
      </c>
      <c r="E145" s="157" t="s">
        <v>14</v>
      </c>
      <c r="F145" s="17" t="s">
        <v>15</v>
      </c>
      <c r="G145" s="9">
        <f>H145+I145+J145+K145+L145+M145+N145</f>
        <v>1161796.1600000001</v>
      </c>
      <c r="H145" s="9">
        <f>H146+H147</f>
        <v>0</v>
      </c>
      <c r="I145" s="9">
        <f>I146+I147</f>
        <v>598573.61</v>
      </c>
      <c r="J145" s="9">
        <f>J146+J147</f>
        <v>563222.55000000005</v>
      </c>
      <c r="K145" s="9">
        <f>K146+K147</f>
        <v>0</v>
      </c>
      <c r="L145" s="9">
        <f t="shared" ref="L145:N145" si="158">L146+L147</f>
        <v>0</v>
      </c>
      <c r="M145" s="9">
        <f t="shared" si="158"/>
        <v>0</v>
      </c>
      <c r="N145" s="9">
        <f t="shared" si="158"/>
        <v>0</v>
      </c>
      <c r="O145" s="76"/>
      <c r="P145" s="8"/>
      <c r="Q145" s="37"/>
      <c r="R145" s="37"/>
      <c r="S145" s="8"/>
      <c r="T145" s="8"/>
      <c r="U145" s="8"/>
      <c r="V145" s="8"/>
      <c r="W145" s="39"/>
      <c r="X145" s="39"/>
    </row>
    <row r="146" spans="1:24" s="11" customFormat="1" ht="64.5" customHeight="1">
      <c r="A146" s="55"/>
      <c r="B146" s="146"/>
      <c r="C146" s="140"/>
      <c r="D146" s="161"/>
      <c r="E146" s="158"/>
      <c r="F146" s="17" t="s">
        <v>16</v>
      </c>
      <c r="G146" s="9">
        <f>H146+I146+J146+K146+L146+M146+N146</f>
        <v>1161796.1600000001</v>
      </c>
      <c r="H146" s="12">
        <v>0</v>
      </c>
      <c r="I146" s="9">
        <v>598573.61</v>
      </c>
      <c r="J146" s="9">
        <v>563222.55000000005</v>
      </c>
      <c r="K146" s="9">
        <v>0</v>
      </c>
      <c r="L146" s="9">
        <v>0</v>
      </c>
      <c r="M146" s="9">
        <v>0</v>
      </c>
      <c r="N146" s="103"/>
      <c r="O146" s="76"/>
      <c r="P146" s="8"/>
      <c r="Q146" s="37"/>
      <c r="R146" s="37"/>
      <c r="S146" s="8"/>
      <c r="T146" s="8"/>
      <c r="U146" s="8"/>
      <c r="V146" s="8"/>
      <c r="W146" s="39"/>
      <c r="X146" s="39"/>
    </row>
    <row r="147" spans="1:24" s="11" customFormat="1" ht="39" customHeight="1">
      <c r="A147" s="55"/>
      <c r="B147" s="147"/>
      <c r="C147" s="141"/>
      <c r="D147" s="162"/>
      <c r="E147" s="159"/>
      <c r="F147" s="17" t="s">
        <v>17</v>
      </c>
      <c r="G147" s="9">
        <f>H147+I147+J147+K147+L147+M147+N147</f>
        <v>0</v>
      </c>
      <c r="H147" s="9">
        <v>0</v>
      </c>
      <c r="I147" s="9"/>
      <c r="J147" s="9"/>
      <c r="K147" s="9"/>
      <c r="L147" s="9"/>
      <c r="M147" s="39"/>
      <c r="N147" s="104"/>
      <c r="O147" s="76"/>
      <c r="P147" s="8"/>
      <c r="Q147" s="37"/>
      <c r="R147" s="37"/>
      <c r="S147" s="8"/>
      <c r="T147" s="8"/>
      <c r="U147" s="8"/>
      <c r="V147" s="8"/>
      <c r="W147" s="39"/>
      <c r="X147" s="39"/>
    </row>
    <row r="148" spans="1:24" s="11" customFormat="1" ht="56.25" customHeight="1">
      <c r="A148" s="87"/>
      <c r="B148" s="145" t="s">
        <v>149</v>
      </c>
      <c r="C148" s="139">
        <v>2020</v>
      </c>
      <c r="D148" s="160">
        <v>2025</v>
      </c>
      <c r="E148" s="157" t="s">
        <v>14</v>
      </c>
      <c r="F148" s="17" t="s">
        <v>15</v>
      </c>
      <c r="G148" s="9">
        <f t="shared" ref="G148:G159" si="159">H148+I148+J148+K148+L148+M148</f>
        <v>410400</v>
      </c>
      <c r="H148" s="9"/>
      <c r="I148" s="9">
        <f>I149+I150</f>
        <v>410400</v>
      </c>
      <c r="J148" s="9"/>
      <c r="K148" s="9"/>
      <c r="L148" s="9"/>
      <c r="M148" s="39"/>
      <c r="N148" s="104"/>
      <c r="O148" s="77" t="s">
        <v>157</v>
      </c>
      <c r="P148" s="8" t="s">
        <v>158</v>
      </c>
      <c r="Q148" s="37">
        <v>45</v>
      </c>
      <c r="R148" s="37">
        <v>0</v>
      </c>
      <c r="S148" s="8"/>
      <c r="T148" s="8"/>
      <c r="U148" s="8"/>
      <c r="V148" s="8"/>
      <c r="W148" s="39"/>
      <c r="X148" s="39"/>
    </row>
    <row r="149" spans="1:24" s="11" customFormat="1" ht="35.25" customHeight="1">
      <c r="A149" s="87"/>
      <c r="B149" s="146"/>
      <c r="C149" s="140"/>
      <c r="D149" s="161"/>
      <c r="E149" s="158"/>
      <c r="F149" s="17" t="s">
        <v>16</v>
      </c>
      <c r="G149" s="9">
        <f t="shared" si="159"/>
        <v>20520</v>
      </c>
      <c r="H149" s="9"/>
      <c r="I149" s="9">
        <v>20520</v>
      </c>
      <c r="J149" s="9"/>
      <c r="K149" s="9"/>
      <c r="L149" s="9"/>
      <c r="M149" s="39"/>
      <c r="N149" s="104"/>
      <c r="O149" s="76"/>
      <c r="P149" s="8"/>
      <c r="Q149" s="37"/>
      <c r="R149" s="37"/>
      <c r="S149" s="8"/>
      <c r="T149" s="8"/>
      <c r="U149" s="8"/>
      <c r="V149" s="8"/>
      <c r="W149" s="39"/>
      <c r="X149" s="39"/>
    </row>
    <row r="150" spans="1:24" s="11" customFormat="1" ht="36" customHeight="1">
      <c r="A150" s="87"/>
      <c r="B150" s="147"/>
      <c r="C150" s="141"/>
      <c r="D150" s="162"/>
      <c r="E150" s="159"/>
      <c r="F150" s="17" t="s">
        <v>17</v>
      </c>
      <c r="G150" s="9">
        <f t="shared" si="159"/>
        <v>389880</v>
      </c>
      <c r="H150" s="9"/>
      <c r="I150" s="9">
        <v>389880</v>
      </c>
      <c r="J150" s="9"/>
      <c r="K150" s="9"/>
      <c r="L150" s="9"/>
      <c r="M150" s="39"/>
      <c r="N150" s="104"/>
      <c r="O150" s="76"/>
      <c r="P150" s="8"/>
      <c r="Q150" s="37"/>
      <c r="R150" s="37"/>
      <c r="S150" s="8"/>
      <c r="T150" s="8"/>
      <c r="U150" s="8"/>
      <c r="V150" s="8"/>
      <c r="W150" s="39"/>
      <c r="X150" s="39"/>
    </row>
    <row r="151" spans="1:24" s="11" customFormat="1" ht="24.75" customHeight="1">
      <c r="A151" s="65"/>
      <c r="B151" s="187" t="s">
        <v>136</v>
      </c>
      <c r="C151" s="139">
        <v>2020</v>
      </c>
      <c r="D151" s="160">
        <v>2025</v>
      </c>
      <c r="E151" s="157" t="s">
        <v>14</v>
      </c>
      <c r="F151" s="17" t="s">
        <v>15</v>
      </c>
      <c r="G151" s="9">
        <f t="shared" si="159"/>
        <v>6300</v>
      </c>
      <c r="H151" s="9"/>
      <c r="I151" s="9">
        <f>I152+I153</f>
        <v>6300</v>
      </c>
      <c r="J151" s="9">
        <f>J154</f>
        <v>0</v>
      </c>
      <c r="K151" s="9"/>
      <c r="L151" s="9"/>
      <c r="M151" s="39"/>
      <c r="N151" s="39"/>
      <c r="O151" s="39"/>
      <c r="P151" s="39"/>
      <c r="Q151" s="37"/>
      <c r="R151" s="37"/>
      <c r="S151" s="8"/>
      <c r="T151" s="8"/>
      <c r="U151" s="8"/>
      <c r="V151" s="8"/>
      <c r="W151" s="39"/>
      <c r="X151" s="39"/>
    </row>
    <row r="152" spans="1:24" s="11" customFormat="1" ht="60.75" customHeight="1">
      <c r="A152" s="65"/>
      <c r="B152" s="188"/>
      <c r="C152" s="140"/>
      <c r="D152" s="161"/>
      <c r="E152" s="158"/>
      <c r="F152" s="17" t="s">
        <v>16</v>
      </c>
      <c r="G152" s="9">
        <f t="shared" si="159"/>
        <v>6300</v>
      </c>
      <c r="H152" s="9"/>
      <c r="I152" s="9">
        <f>I155</f>
        <v>6300</v>
      </c>
      <c r="J152" s="9">
        <f>J155</f>
        <v>0</v>
      </c>
      <c r="K152" s="9"/>
      <c r="L152" s="9"/>
      <c r="M152" s="39"/>
      <c r="N152" s="104"/>
      <c r="O152" s="76"/>
      <c r="P152" s="8"/>
      <c r="Q152" s="37"/>
      <c r="R152" s="37"/>
      <c r="S152" s="8"/>
      <c r="T152" s="8"/>
      <c r="U152" s="8"/>
      <c r="V152" s="8"/>
      <c r="W152" s="39"/>
      <c r="X152" s="39"/>
    </row>
    <row r="153" spans="1:24" s="11" customFormat="1" ht="36.75" customHeight="1">
      <c r="A153" s="65"/>
      <c r="B153" s="189"/>
      <c r="C153" s="141"/>
      <c r="D153" s="162"/>
      <c r="E153" s="159"/>
      <c r="F153" s="17" t="s">
        <v>17</v>
      </c>
      <c r="G153" s="9">
        <f t="shared" si="159"/>
        <v>0</v>
      </c>
      <c r="H153" s="9"/>
      <c r="I153" s="9"/>
      <c r="J153" s="9"/>
      <c r="K153" s="9"/>
      <c r="L153" s="9"/>
      <c r="M153" s="39"/>
      <c r="N153" s="104"/>
      <c r="O153" s="76"/>
      <c r="P153" s="8"/>
      <c r="Q153" s="37"/>
      <c r="R153" s="37"/>
      <c r="S153" s="8"/>
      <c r="T153" s="8"/>
      <c r="U153" s="8"/>
      <c r="V153" s="8"/>
      <c r="W153" s="39"/>
      <c r="X153" s="39"/>
    </row>
    <row r="154" spans="1:24" s="11" customFormat="1" ht="24" customHeight="1">
      <c r="A154" s="65"/>
      <c r="B154" s="145" t="s">
        <v>118</v>
      </c>
      <c r="C154" s="139">
        <v>2020</v>
      </c>
      <c r="D154" s="160">
        <v>2025</v>
      </c>
      <c r="E154" s="157" t="s">
        <v>14</v>
      </c>
      <c r="F154" s="17" t="s">
        <v>15</v>
      </c>
      <c r="G154" s="9">
        <f t="shared" si="159"/>
        <v>6300</v>
      </c>
      <c r="H154" s="9"/>
      <c r="I154" s="9">
        <f>I155+I156</f>
        <v>6300</v>
      </c>
      <c r="J154" s="9">
        <f>J157</f>
        <v>0</v>
      </c>
      <c r="K154" s="9"/>
      <c r="L154" s="9"/>
      <c r="M154" s="39"/>
      <c r="N154" s="104"/>
      <c r="O154" s="76"/>
      <c r="P154" s="8"/>
      <c r="Q154" s="37"/>
      <c r="R154" s="37"/>
      <c r="S154" s="8"/>
      <c r="T154" s="8"/>
      <c r="U154" s="8"/>
      <c r="V154" s="8"/>
      <c r="W154" s="39"/>
      <c r="X154" s="39"/>
    </row>
    <row r="155" spans="1:24" s="11" customFormat="1" ht="60.75" customHeight="1">
      <c r="A155" s="65"/>
      <c r="B155" s="146"/>
      <c r="C155" s="140"/>
      <c r="D155" s="161"/>
      <c r="E155" s="158"/>
      <c r="F155" s="17" t="s">
        <v>16</v>
      </c>
      <c r="G155" s="9">
        <f t="shared" si="159"/>
        <v>6300</v>
      </c>
      <c r="H155" s="9"/>
      <c r="I155" s="9">
        <f>I158</f>
        <v>6300</v>
      </c>
      <c r="J155" s="9">
        <f>J158</f>
        <v>0</v>
      </c>
      <c r="K155" s="9"/>
      <c r="L155" s="9"/>
      <c r="M155" s="39"/>
      <c r="N155" s="104"/>
      <c r="O155" s="76"/>
      <c r="P155" s="8"/>
      <c r="Q155" s="37"/>
      <c r="R155" s="37"/>
      <c r="S155" s="8"/>
      <c r="T155" s="8"/>
      <c r="U155" s="8"/>
      <c r="V155" s="8"/>
      <c r="W155" s="39"/>
      <c r="X155" s="39"/>
    </row>
    <row r="156" spans="1:24" s="11" customFormat="1" ht="39.75" customHeight="1">
      <c r="A156" s="65"/>
      <c r="B156" s="147"/>
      <c r="C156" s="141"/>
      <c r="D156" s="162"/>
      <c r="E156" s="159"/>
      <c r="F156" s="17" t="s">
        <v>17</v>
      </c>
      <c r="G156" s="9">
        <f t="shared" si="159"/>
        <v>0</v>
      </c>
      <c r="H156" s="9"/>
      <c r="I156" s="9"/>
      <c r="J156" s="9"/>
      <c r="K156" s="9"/>
      <c r="L156" s="9"/>
      <c r="M156" s="39"/>
      <c r="N156" s="104"/>
      <c r="O156" s="76"/>
      <c r="P156" s="8"/>
      <c r="Q156" s="37"/>
      <c r="R156" s="37"/>
      <c r="S156" s="8"/>
      <c r="T156" s="8"/>
      <c r="U156" s="8"/>
      <c r="V156" s="8"/>
      <c r="W156" s="39"/>
      <c r="X156" s="39"/>
    </row>
    <row r="157" spans="1:24" s="11" customFormat="1" ht="24" customHeight="1">
      <c r="A157" s="65"/>
      <c r="B157" s="145" t="s">
        <v>119</v>
      </c>
      <c r="C157" s="139">
        <v>2020</v>
      </c>
      <c r="D157" s="160">
        <v>2025</v>
      </c>
      <c r="E157" s="157" t="s">
        <v>14</v>
      </c>
      <c r="F157" s="17" t="s">
        <v>15</v>
      </c>
      <c r="G157" s="9">
        <f t="shared" si="159"/>
        <v>6300</v>
      </c>
      <c r="H157" s="9"/>
      <c r="I157" s="9">
        <f>I158+I159</f>
        <v>6300</v>
      </c>
      <c r="J157" s="9">
        <f t="shared" ref="J157:M157" si="160">J158+J159</f>
        <v>0</v>
      </c>
      <c r="K157" s="9">
        <f t="shared" si="160"/>
        <v>0</v>
      </c>
      <c r="L157" s="9">
        <f t="shared" si="160"/>
        <v>0</v>
      </c>
      <c r="M157" s="9">
        <f t="shared" si="160"/>
        <v>0</v>
      </c>
      <c r="N157" s="103"/>
      <c r="O157" s="76"/>
      <c r="P157" s="8"/>
      <c r="Q157" s="37"/>
      <c r="R157" s="37"/>
      <c r="S157" s="8"/>
      <c r="T157" s="8"/>
      <c r="U157" s="8"/>
      <c r="V157" s="8"/>
      <c r="W157" s="39"/>
      <c r="X157" s="39"/>
    </row>
    <row r="158" spans="1:24" s="11" customFormat="1" ht="62.25" customHeight="1">
      <c r="A158" s="65"/>
      <c r="B158" s="146"/>
      <c r="C158" s="140"/>
      <c r="D158" s="161"/>
      <c r="E158" s="158"/>
      <c r="F158" s="17" t="s">
        <v>16</v>
      </c>
      <c r="G158" s="9">
        <f t="shared" si="159"/>
        <v>6300</v>
      </c>
      <c r="H158" s="9"/>
      <c r="I158" s="9">
        <v>6300</v>
      </c>
      <c r="J158" s="9">
        <v>0</v>
      </c>
      <c r="K158" s="9"/>
      <c r="L158" s="9"/>
      <c r="M158" s="39"/>
      <c r="N158" s="104"/>
      <c r="O158" s="76"/>
      <c r="P158" s="8"/>
      <c r="Q158" s="37"/>
      <c r="R158" s="37"/>
      <c r="S158" s="8"/>
      <c r="T158" s="8"/>
      <c r="U158" s="8"/>
      <c r="V158" s="8"/>
      <c r="W158" s="39"/>
      <c r="X158" s="39"/>
    </row>
    <row r="159" spans="1:24" s="11" customFormat="1" ht="39.75" customHeight="1">
      <c r="A159" s="65"/>
      <c r="B159" s="147"/>
      <c r="C159" s="141"/>
      <c r="D159" s="162"/>
      <c r="E159" s="159"/>
      <c r="F159" s="17" t="s">
        <v>17</v>
      </c>
      <c r="G159" s="9">
        <f t="shared" si="159"/>
        <v>0</v>
      </c>
      <c r="H159" s="9"/>
      <c r="I159" s="9"/>
      <c r="J159" s="9"/>
      <c r="K159" s="9"/>
      <c r="L159" s="9"/>
      <c r="M159" s="39"/>
      <c r="N159" s="104"/>
      <c r="O159" s="76"/>
      <c r="P159" s="8"/>
      <c r="Q159" s="37"/>
      <c r="R159" s="37"/>
      <c r="S159" s="8"/>
      <c r="T159" s="8"/>
      <c r="U159" s="8"/>
      <c r="V159" s="8"/>
      <c r="W159" s="39"/>
      <c r="X159" s="39"/>
    </row>
    <row r="160" spans="1:24" s="11" customFormat="1" ht="33.75" customHeight="1">
      <c r="A160" s="126"/>
      <c r="B160" s="167" t="s">
        <v>83</v>
      </c>
      <c r="C160" s="126"/>
      <c r="D160" s="114"/>
      <c r="E160" s="157" t="s">
        <v>14</v>
      </c>
      <c r="F160" s="17" t="s">
        <v>15</v>
      </c>
      <c r="G160" s="86">
        <f>H160+I160+J160+K160+L160+M160+N160</f>
        <v>30941650.410000004</v>
      </c>
      <c r="H160" s="86">
        <f>H69+H78+H91+H118+H139+H151</f>
        <v>0</v>
      </c>
      <c r="I160" s="86">
        <f>I69+I78+I91+I118+I139</f>
        <v>6926820.6800000006</v>
      </c>
      <c r="J160" s="86">
        <f>J69+J78+J91+J118+J139+J151</f>
        <v>7853843.3700000001</v>
      </c>
      <c r="K160" s="86">
        <f t="shared" ref="K160:N160" si="161">K69+K78+K91+K118+K139</f>
        <v>4706375</v>
      </c>
      <c r="L160" s="86">
        <f t="shared" si="161"/>
        <v>4126087.02</v>
      </c>
      <c r="M160" s="86">
        <f t="shared" si="161"/>
        <v>3664262.17</v>
      </c>
      <c r="N160" s="86">
        <f t="shared" si="161"/>
        <v>3664262.17</v>
      </c>
      <c r="O160" s="76" t="s">
        <v>13</v>
      </c>
      <c r="P160" s="8" t="s">
        <v>13</v>
      </c>
      <c r="Q160" s="37" t="s">
        <v>13</v>
      </c>
      <c r="R160" s="37" t="s">
        <v>13</v>
      </c>
      <c r="S160" s="8"/>
      <c r="T160" s="8"/>
      <c r="U160" s="8"/>
      <c r="V160" s="8"/>
      <c r="W160" s="39"/>
      <c r="X160" s="108"/>
    </row>
    <row r="161" spans="1:24" s="11" customFormat="1" ht="65.25" customHeight="1">
      <c r="A161" s="127"/>
      <c r="B161" s="168"/>
      <c r="C161" s="127"/>
      <c r="D161" s="115"/>
      <c r="E161" s="158"/>
      <c r="F161" s="17" t="s">
        <v>16</v>
      </c>
      <c r="G161" s="86">
        <f>H161+I161+J161+K161+L161+M161+N161</f>
        <v>27057375</v>
      </c>
      <c r="H161" s="9">
        <f>H70+H79+H92+H119+H140+H152</f>
        <v>0</v>
      </c>
      <c r="I161" s="9">
        <f>I70+I79+I92+I119+I140</f>
        <v>4386965.2700000005</v>
      </c>
      <c r="J161" s="9">
        <f>J70+J79+J92+J119+J140+J152</f>
        <v>6509423.3700000001</v>
      </c>
      <c r="K161" s="9">
        <f t="shared" ref="K161:N162" si="162">K70+K79+K92+K119+K140+K152</f>
        <v>4706375</v>
      </c>
      <c r="L161" s="9">
        <f t="shared" si="162"/>
        <v>4126087.02</v>
      </c>
      <c r="M161" s="9">
        <f t="shared" si="162"/>
        <v>3664262.17</v>
      </c>
      <c r="N161" s="9">
        <f t="shared" si="162"/>
        <v>3664262.17</v>
      </c>
      <c r="O161" s="76" t="s">
        <v>13</v>
      </c>
      <c r="P161" s="8" t="s">
        <v>13</v>
      </c>
      <c r="Q161" s="37" t="s">
        <v>13</v>
      </c>
      <c r="R161" s="37" t="s">
        <v>13</v>
      </c>
      <c r="S161" s="8"/>
      <c r="T161" s="8"/>
      <c r="U161" s="8"/>
      <c r="V161" s="8"/>
      <c r="W161" s="39"/>
      <c r="X161" s="39"/>
    </row>
    <row r="162" spans="1:24" s="11" customFormat="1" ht="87" customHeight="1">
      <c r="A162" s="127"/>
      <c r="B162" s="168"/>
      <c r="C162" s="127"/>
      <c r="D162" s="115"/>
      <c r="E162" s="158"/>
      <c r="F162" s="17" t="s">
        <v>39</v>
      </c>
      <c r="G162" s="9">
        <f>H162+I162+J162+K162+L162+M162+N162</f>
        <v>0</v>
      </c>
      <c r="H162" s="9"/>
      <c r="I162" s="9"/>
      <c r="J162" s="9"/>
      <c r="K162" s="9"/>
      <c r="L162" s="9"/>
      <c r="M162" s="39"/>
      <c r="N162" s="9">
        <f t="shared" si="162"/>
        <v>0</v>
      </c>
      <c r="O162" s="76"/>
      <c r="P162" s="8"/>
      <c r="Q162" s="37"/>
      <c r="R162" s="37"/>
      <c r="S162" s="8"/>
      <c r="T162" s="8"/>
      <c r="U162" s="8"/>
      <c r="V162" s="8"/>
      <c r="W162" s="39"/>
      <c r="X162" s="39"/>
    </row>
    <row r="163" spans="1:24" s="11" customFormat="1" ht="42.75" customHeight="1">
      <c r="A163" s="128"/>
      <c r="B163" s="169"/>
      <c r="C163" s="128"/>
      <c r="D163" s="116"/>
      <c r="E163" s="159"/>
      <c r="F163" s="17" t="s">
        <v>38</v>
      </c>
      <c r="G163" s="86">
        <f>H163+I163+J163+K163+L163+M163+N163</f>
        <v>3884275.41</v>
      </c>
      <c r="H163" s="9">
        <f>H71+H80+H93+H120+H141+H153</f>
        <v>0</v>
      </c>
      <c r="I163" s="9">
        <f>I141+I102+I90</f>
        <v>2539855.41</v>
      </c>
      <c r="J163" s="9">
        <f>J71+J80+J93+J120+J141+J153</f>
        <v>1344420</v>
      </c>
      <c r="K163" s="9">
        <f t="shared" ref="K163:M163" si="163">K71+K80+K93+K120+K141+K153</f>
        <v>0</v>
      </c>
      <c r="L163" s="9">
        <f t="shared" si="163"/>
        <v>0</v>
      </c>
      <c r="M163" s="9">
        <f t="shared" si="163"/>
        <v>0</v>
      </c>
      <c r="N163" s="9">
        <v>0</v>
      </c>
      <c r="O163" s="76" t="s">
        <v>13</v>
      </c>
      <c r="P163" s="8" t="s">
        <v>13</v>
      </c>
      <c r="Q163" s="37" t="s">
        <v>13</v>
      </c>
      <c r="R163" s="37" t="s">
        <v>13</v>
      </c>
      <c r="S163" s="8"/>
      <c r="T163" s="8"/>
      <c r="U163" s="8"/>
      <c r="V163" s="8"/>
      <c r="W163" s="39"/>
      <c r="X163" s="39"/>
    </row>
    <row r="164" spans="1:24" ht="106.5" customHeight="1">
      <c r="A164" s="165" t="s">
        <v>94</v>
      </c>
      <c r="B164" s="166"/>
      <c r="C164" s="20" t="s">
        <v>13</v>
      </c>
      <c r="D164" s="52" t="s">
        <v>13</v>
      </c>
      <c r="E164" s="21" t="s">
        <v>13</v>
      </c>
      <c r="F164" s="22" t="s">
        <v>13</v>
      </c>
      <c r="G164" s="4" t="s">
        <v>13</v>
      </c>
      <c r="H164" s="9" t="s">
        <v>13</v>
      </c>
      <c r="I164" s="9" t="s">
        <v>13</v>
      </c>
      <c r="J164" s="9" t="s">
        <v>13</v>
      </c>
      <c r="K164" s="9" t="s">
        <v>13</v>
      </c>
      <c r="L164" s="9"/>
      <c r="M164" s="39"/>
      <c r="N164" s="104"/>
      <c r="O164" s="74" t="s">
        <v>13</v>
      </c>
      <c r="P164" s="2" t="s">
        <v>13</v>
      </c>
      <c r="Q164" s="35" t="s">
        <v>13</v>
      </c>
      <c r="R164" s="35" t="s">
        <v>13</v>
      </c>
      <c r="S164" s="2"/>
      <c r="T164" s="2"/>
      <c r="U164" s="2"/>
      <c r="V164" s="2"/>
      <c r="W164" s="1"/>
      <c r="X164" s="1"/>
    </row>
    <row r="165" spans="1:24" ht="105" customHeight="1">
      <c r="A165" s="163" t="s">
        <v>53</v>
      </c>
      <c r="B165" s="164"/>
      <c r="C165" s="20" t="s">
        <v>13</v>
      </c>
      <c r="D165" s="20" t="s">
        <v>13</v>
      </c>
      <c r="E165" s="21" t="s">
        <v>13</v>
      </c>
      <c r="F165" s="22" t="s">
        <v>13</v>
      </c>
      <c r="G165" s="4" t="s">
        <v>13</v>
      </c>
      <c r="H165" s="9" t="s">
        <v>13</v>
      </c>
      <c r="I165" s="9" t="s">
        <v>13</v>
      </c>
      <c r="J165" s="9" t="s">
        <v>13</v>
      </c>
      <c r="K165" s="9" t="s">
        <v>13</v>
      </c>
      <c r="L165" s="9"/>
      <c r="M165" s="39"/>
      <c r="N165" s="104"/>
      <c r="O165" s="74" t="s">
        <v>13</v>
      </c>
      <c r="P165" s="2" t="s">
        <v>13</v>
      </c>
      <c r="Q165" s="35" t="s">
        <v>13</v>
      </c>
      <c r="R165" s="35" t="s">
        <v>13</v>
      </c>
      <c r="S165" s="2"/>
      <c r="T165" s="2"/>
      <c r="U165" s="2"/>
      <c r="V165" s="2"/>
      <c r="W165" s="1"/>
      <c r="X165" s="1"/>
    </row>
    <row r="166" spans="1:24" ht="38.25" customHeight="1">
      <c r="A166" s="139"/>
      <c r="B166" s="170" t="s">
        <v>54</v>
      </c>
      <c r="C166" s="139">
        <v>2020</v>
      </c>
      <c r="D166" s="139">
        <v>2025</v>
      </c>
      <c r="E166" s="151" t="s">
        <v>14</v>
      </c>
      <c r="F166" s="16" t="s">
        <v>15</v>
      </c>
      <c r="G166" s="4">
        <f t="shared" ref="G166:N171" si="164">G169</f>
        <v>184420.59999999998</v>
      </c>
      <c r="H166" s="9">
        <f t="shared" ref="H166" si="165">H169</f>
        <v>0</v>
      </c>
      <c r="I166" s="9">
        <f t="shared" ref="I166:J166" si="166">I169</f>
        <v>123094.39999999999</v>
      </c>
      <c r="J166" s="9">
        <f t="shared" si="166"/>
        <v>61326.2</v>
      </c>
      <c r="K166" s="9">
        <f t="shared" ref="K166:N170" si="167">K169</f>
        <v>0</v>
      </c>
      <c r="L166" s="9">
        <f t="shared" si="167"/>
        <v>0</v>
      </c>
      <c r="M166" s="9">
        <f t="shared" si="167"/>
        <v>0</v>
      </c>
      <c r="N166" s="9">
        <f t="shared" si="167"/>
        <v>0</v>
      </c>
      <c r="O166" s="74"/>
      <c r="P166" s="2"/>
      <c r="Q166" s="35"/>
      <c r="R166" s="35"/>
      <c r="S166" s="2"/>
      <c r="T166" s="2"/>
      <c r="U166" s="2"/>
      <c r="V166" s="2"/>
      <c r="W166" s="1"/>
      <c r="X166" s="109"/>
    </row>
    <row r="167" spans="1:24" ht="82.5" customHeight="1">
      <c r="A167" s="140"/>
      <c r="B167" s="171"/>
      <c r="C167" s="140"/>
      <c r="D167" s="140"/>
      <c r="E167" s="152"/>
      <c r="F167" s="16" t="s">
        <v>16</v>
      </c>
      <c r="G167" s="4">
        <f t="shared" si="164"/>
        <v>0</v>
      </c>
      <c r="H167" s="9">
        <f t="shared" ref="H167" si="168">H170</f>
        <v>0</v>
      </c>
      <c r="I167" s="9">
        <f t="shared" ref="I167:J167" si="169">I170</f>
        <v>0</v>
      </c>
      <c r="J167" s="9">
        <f t="shared" si="169"/>
        <v>0</v>
      </c>
      <c r="K167" s="9">
        <f t="shared" si="167"/>
        <v>0</v>
      </c>
      <c r="L167" s="9">
        <f t="shared" si="167"/>
        <v>0</v>
      </c>
      <c r="M167" s="9">
        <f t="shared" si="167"/>
        <v>0</v>
      </c>
      <c r="N167" s="9">
        <f t="shared" si="167"/>
        <v>0</v>
      </c>
      <c r="O167" s="74"/>
      <c r="P167" s="2"/>
      <c r="Q167" s="35"/>
      <c r="R167" s="35"/>
      <c r="S167" s="2"/>
      <c r="T167" s="2"/>
      <c r="U167" s="2"/>
      <c r="V167" s="2"/>
      <c r="W167" s="1"/>
      <c r="X167" s="1"/>
    </row>
    <row r="168" spans="1:24" ht="44.25" customHeight="1">
      <c r="A168" s="141"/>
      <c r="B168" s="172"/>
      <c r="C168" s="141"/>
      <c r="D168" s="141"/>
      <c r="E168" s="153"/>
      <c r="F168" s="16" t="s">
        <v>17</v>
      </c>
      <c r="G168" s="4">
        <f t="shared" si="164"/>
        <v>184420.59999999998</v>
      </c>
      <c r="H168" s="9">
        <f t="shared" ref="H168" si="170">H171</f>
        <v>0</v>
      </c>
      <c r="I168" s="9">
        <f t="shared" ref="I168:J168" si="171">I171</f>
        <v>123094.39999999999</v>
      </c>
      <c r="J168" s="9">
        <f t="shared" si="171"/>
        <v>61326.2</v>
      </c>
      <c r="K168" s="9">
        <f t="shared" si="167"/>
        <v>0</v>
      </c>
      <c r="L168" s="9"/>
      <c r="M168" s="39"/>
      <c r="N168" s="104"/>
      <c r="O168" s="74"/>
      <c r="P168" s="2"/>
      <c r="Q168" s="35"/>
      <c r="R168" s="35"/>
      <c r="S168" s="2"/>
      <c r="T168" s="2"/>
      <c r="U168" s="2"/>
      <c r="V168" s="2"/>
      <c r="W168" s="1"/>
      <c r="X168" s="1"/>
    </row>
    <row r="169" spans="1:24" ht="38.25" customHeight="1">
      <c r="A169" s="139"/>
      <c r="B169" s="170" t="s">
        <v>55</v>
      </c>
      <c r="C169" s="139">
        <v>2020</v>
      </c>
      <c r="D169" s="139">
        <v>2025</v>
      </c>
      <c r="E169" s="151" t="s">
        <v>14</v>
      </c>
      <c r="F169" s="16" t="s">
        <v>15</v>
      </c>
      <c r="G169" s="4">
        <f t="shared" si="164"/>
        <v>184420.59999999998</v>
      </c>
      <c r="H169" s="9">
        <f t="shared" ref="H169" si="172">H172</f>
        <v>0</v>
      </c>
      <c r="I169" s="9">
        <f t="shared" ref="I169:J169" si="173">I172</f>
        <v>123094.39999999999</v>
      </c>
      <c r="J169" s="9">
        <f t="shared" si="173"/>
        <v>61326.2</v>
      </c>
      <c r="K169" s="9">
        <f t="shared" si="167"/>
        <v>0</v>
      </c>
      <c r="L169" s="9"/>
      <c r="M169" s="39"/>
      <c r="N169" s="104"/>
      <c r="O169" s="74"/>
      <c r="P169" s="2"/>
      <c r="Q169" s="35"/>
      <c r="R169" s="35"/>
      <c r="S169" s="2"/>
      <c r="T169" s="2"/>
      <c r="U169" s="2"/>
      <c r="V169" s="2"/>
      <c r="W169" s="1"/>
      <c r="X169" s="1"/>
    </row>
    <row r="170" spans="1:24" ht="84.75" customHeight="1">
      <c r="A170" s="140"/>
      <c r="B170" s="171"/>
      <c r="C170" s="140"/>
      <c r="D170" s="140"/>
      <c r="E170" s="152"/>
      <c r="F170" s="16" t="s">
        <v>16</v>
      </c>
      <c r="G170" s="4">
        <f>G173</f>
        <v>0</v>
      </c>
      <c r="H170" s="9"/>
      <c r="I170" s="9"/>
      <c r="J170" s="9">
        <v>0</v>
      </c>
      <c r="K170" s="9">
        <f t="shared" si="167"/>
        <v>0</v>
      </c>
      <c r="L170" s="9"/>
      <c r="M170" s="39"/>
      <c r="N170" s="104"/>
      <c r="O170" s="74"/>
      <c r="P170" s="2"/>
      <c r="Q170" s="35"/>
      <c r="R170" s="35"/>
      <c r="S170" s="2"/>
      <c r="T170" s="2"/>
      <c r="U170" s="2"/>
      <c r="V170" s="2"/>
      <c r="W170" s="1"/>
      <c r="X170" s="1"/>
    </row>
    <row r="171" spans="1:24" ht="45.75" customHeight="1">
      <c r="A171" s="141"/>
      <c r="B171" s="172"/>
      <c r="C171" s="141"/>
      <c r="D171" s="141"/>
      <c r="E171" s="153"/>
      <c r="F171" s="16" t="s">
        <v>17</v>
      </c>
      <c r="G171" s="4">
        <f t="shared" si="164"/>
        <v>184420.59999999998</v>
      </c>
      <c r="H171" s="9">
        <f t="shared" si="164"/>
        <v>0</v>
      </c>
      <c r="I171" s="4">
        <f t="shared" si="164"/>
        <v>123094.39999999999</v>
      </c>
      <c r="J171" s="4">
        <f t="shared" si="164"/>
        <v>61326.2</v>
      </c>
      <c r="K171" s="9">
        <f t="shared" si="164"/>
        <v>0</v>
      </c>
      <c r="L171" s="4">
        <f t="shared" si="164"/>
        <v>0</v>
      </c>
      <c r="M171" s="4">
        <f t="shared" si="164"/>
        <v>0</v>
      </c>
      <c r="N171" s="4">
        <f t="shared" si="164"/>
        <v>0</v>
      </c>
      <c r="O171" s="74"/>
      <c r="P171" s="2"/>
      <c r="Q171" s="35"/>
      <c r="R171" s="35"/>
      <c r="S171" s="2"/>
      <c r="T171" s="2"/>
      <c r="U171" s="2"/>
      <c r="V171" s="2"/>
      <c r="W171" s="1"/>
      <c r="X171" s="1"/>
    </row>
    <row r="172" spans="1:24" ht="50.25" customHeight="1">
      <c r="A172" s="139"/>
      <c r="B172" s="154" t="s">
        <v>36</v>
      </c>
      <c r="C172" s="139">
        <v>2020</v>
      </c>
      <c r="D172" s="139">
        <v>2025</v>
      </c>
      <c r="E172" s="151" t="s">
        <v>14</v>
      </c>
      <c r="F172" s="16" t="s">
        <v>15</v>
      </c>
      <c r="G172" s="4">
        <f>H172+I172+J172+K172+L172+M172+N172</f>
        <v>184420.59999999998</v>
      </c>
      <c r="H172" s="9">
        <f>H174</f>
        <v>0</v>
      </c>
      <c r="I172" s="9">
        <f>I174</f>
        <v>123094.39999999999</v>
      </c>
      <c r="J172" s="9">
        <f>J174</f>
        <v>61326.2</v>
      </c>
      <c r="K172" s="9">
        <f>K173+K174</f>
        <v>0</v>
      </c>
      <c r="L172" s="9"/>
      <c r="M172" s="39"/>
      <c r="N172" s="104"/>
      <c r="O172" s="75" t="s">
        <v>73</v>
      </c>
      <c r="P172" s="34" t="s">
        <v>77</v>
      </c>
      <c r="Q172" s="35"/>
      <c r="R172" s="35">
        <v>0</v>
      </c>
      <c r="S172" s="35">
        <v>3</v>
      </c>
      <c r="T172" s="35">
        <v>17</v>
      </c>
      <c r="U172" s="35"/>
      <c r="V172" s="35"/>
      <c r="W172" s="1"/>
      <c r="X172" s="1"/>
    </row>
    <row r="173" spans="1:24" ht="63" customHeight="1">
      <c r="A173" s="140"/>
      <c r="B173" s="155"/>
      <c r="C173" s="140"/>
      <c r="D173" s="140"/>
      <c r="E173" s="152"/>
      <c r="F173" s="16" t="s">
        <v>16</v>
      </c>
      <c r="G173" s="4"/>
      <c r="H173" s="39"/>
      <c r="I173" s="39"/>
      <c r="K173" s="9"/>
      <c r="L173" s="9"/>
      <c r="M173" s="39"/>
      <c r="N173" s="104"/>
      <c r="O173" s="74"/>
      <c r="P173" s="2"/>
      <c r="Q173" s="35"/>
      <c r="R173" s="35"/>
      <c r="S173" s="2"/>
      <c r="T173" s="2"/>
      <c r="U173" s="2"/>
      <c r="V173" s="2"/>
      <c r="W173" s="1"/>
      <c r="X173" s="1"/>
    </row>
    <row r="174" spans="1:24" ht="60">
      <c r="A174" s="141"/>
      <c r="B174" s="156"/>
      <c r="C174" s="141"/>
      <c r="D174" s="141"/>
      <c r="E174" s="153"/>
      <c r="F174" s="16" t="s">
        <v>17</v>
      </c>
      <c r="G174" s="4">
        <f>H174+I174+J174+K174+L174+M174+N174</f>
        <v>184420.59999999998</v>
      </c>
      <c r="H174" s="9">
        <v>0</v>
      </c>
      <c r="I174" s="9">
        <v>123094.39999999999</v>
      </c>
      <c r="J174" s="9">
        <v>61326.2</v>
      </c>
      <c r="K174" s="9"/>
      <c r="L174" s="9"/>
      <c r="M174" s="39"/>
      <c r="N174" s="104"/>
      <c r="O174" s="74"/>
      <c r="P174" s="2"/>
      <c r="Q174" s="35"/>
      <c r="R174" s="35"/>
      <c r="S174" s="2"/>
      <c r="T174" s="2"/>
      <c r="U174" s="2"/>
      <c r="V174" s="2"/>
      <c r="W174" s="1"/>
      <c r="X174" s="1"/>
    </row>
    <row r="175" spans="1:24" s="11" customFormat="1" ht="24.75" customHeight="1">
      <c r="A175" s="126"/>
      <c r="B175" s="142" t="s">
        <v>37</v>
      </c>
      <c r="C175" s="139">
        <v>2020</v>
      </c>
      <c r="D175" s="126">
        <v>2025</v>
      </c>
      <c r="E175" s="157" t="s">
        <v>14</v>
      </c>
      <c r="F175" s="17" t="s">
        <v>15</v>
      </c>
      <c r="G175" s="86">
        <f t="shared" ref="G175:N176" si="174">G166</f>
        <v>184420.59999999998</v>
      </c>
      <c r="H175" s="86">
        <f t="shared" si="174"/>
        <v>0</v>
      </c>
      <c r="I175" s="86">
        <f t="shared" si="174"/>
        <v>123094.39999999999</v>
      </c>
      <c r="J175" s="86">
        <f t="shared" si="174"/>
        <v>61326.2</v>
      </c>
      <c r="K175" s="86">
        <f t="shared" si="174"/>
        <v>0</v>
      </c>
      <c r="L175" s="86">
        <f t="shared" si="174"/>
        <v>0</v>
      </c>
      <c r="M175" s="86">
        <f t="shared" si="174"/>
        <v>0</v>
      </c>
      <c r="N175" s="86">
        <f t="shared" si="174"/>
        <v>0</v>
      </c>
      <c r="O175" s="76"/>
      <c r="P175" s="8"/>
      <c r="Q175" s="37"/>
      <c r="R175" s="37"/>
      <c r="S175" s="8"/>
      <c r="T175" s="8"/>
      <c r="U175" s="8"/>
      <c r="V175" s="8"/>
      <c r="W175" s="39"/>
      <c r="X175" s="39"/>
    </row>
    <row r="176" spans="1:24" s="11" customFormat="1" ht="60.75" customHeight="1">
      <c r="A176" s="127"/>
      <c r="B176" s="143"/>
      <c r="C176" s="140"/>
      <c r="D176" s="127"/>
      <c r="E176" s="158"/>
      <c r="F176" s="17" t="s">
        <v>16</v>
      </c>
      <c r="G176" s="86">
        <f t="shared" si="174"/>
        <v>0</v>
      </c>
      <c r="H176" s="9"/>
      <c r="I176" s="9"/>
      <c r="J176" s="9">
        <f t="shared" ref="J176:N176" si="175" xml:space="preserve"> J167</f>
        <v>0</v>
      </c>
      <c r="K176" s="9">
        <f t="shared" si="175"/>
        <v>0</v>
      </c>
      <c r="L176" s="9">
        <f t="shared" si="175"/>
        <v>0</v>
      </c>
      <c r="M176" s="9">
        <f t="shared" si="175"/>
        <v>0</v>
      </c>
      <c r="N176" s="9">
        <f t="shared" si="175"/>
        <v>0</v>
      </c>
      <c r="O176" s="76"/>
      <c r="P176" s="8"/>
      <c r="Q176" s="37"/>
      <c r="R176" s="37"/>
      <c r="S176" s="8"/>
      <c r="T176" s="8"/>
      <c r="U176" s="8"/>
      <c r="V176" s="8"/>
      <c r="W176" s="39"/>
      <c r="X176" s="39"/>
    </row>
    <row r="177" spans="1:24" s="11" customFormat="1" ht="60">
      <c r="A177" s="128"/>
      <c r="B177" s="144"/>
      <c r="C177" s="141"/>
      <c r="D177" s="128"/>
      <c r="E177" s="159"/>
      <c r="F177" s="17" t="s">
        <v>17</v>
      </c>
      <c r="G177" s="9">
        <f>G168</f>
        <v>184420.59999999998</v>
      </c>
      <c r="H177" s="9">
        <f t="shared" ref="H177:N177" si="176">H168</f>
        <v>0</v>
      </c>
      <c r="I177" s="9">
        <f t="shared" si="176"/>
        <v>123094.39999999999</v>
      </c>
      <c r="J177" s="9">
        <f t="shared" si="176"/>
        <v>61326.2</v>
      </c>
      <c r="K177" s="9">
        <f t="shared" si="176"/>
        <v>0</v>
      </c>
      <c r="L177" s="9">
        <f t="shared" si="176"/>
        <v>0</v>
      </c>
      <c r="M177" s="9">
        <f t="shared" si="176"/>
        <v>0</v>
      </c>
      <c r="N177" s="9">
        <f t="shared" si="176"/>
        <v>0</v>
      </c>
      <c r="O177" s="76"/>
      <c r="P177" s="8"/>
      <c r="Q177" s="37"/>
      <c r="R177" s="37"/>
      <c r="S177" s="8"/>
      <c r="T177" s="8"/>
      <c r="U177" s="8"/>
      <c r="V177" s="8"/>
      <c r="W177" s="39"/>
      <c r="X177" s="39"/>
    </row>
    <row r="178" spans="1:24" s="11" customFormat="1" ht="75" customHeight="1">
      <c r="A178" s="132" t="s">
        <v>137</v>
      </c>
      <c r="B178" s="133"/>
      <c r="C178" s="28" t="s">
        <v>42</v>
      </c>
      <c r="D178" s="29" t="s">
        <v>42</v>
      </c>
      <c r="E178" s="23" t="s">
        <v>42</v>
      </c>
      <c r="F178" s="30" t="s">
        <v>42</v>
      </c>
      <c r="G178" s="14" t="s">
        <v>42</v>
      </c>
      <c r="H178" s="14" t="s">
        <v>42</v>
      </c>
      <c r="I178" s="14" t="s">
        <v>42</v>
      </c>
      <c r="J178" s="14" t="s">
        <v>42</v>
      </c>
      <c r="K178" s="14" t="s">
        <v>42</v>
      </c>
      <c r="L178" s="14"/>
      <c r="M178" s="39"/>
      <c r="N178" s="104"/>
      <c r="O178" s="79" t="s">
        <v>42</v>
      </c>
      <c r="P178" s="7" t="s">
        <v>42</v>
      </c>
      <c r="Q178" s="42" t="s">
        <v>42</v>
      </c>
      <c r="R178" s="42" t="s">
        <v>42</v>
      </c>
      <c r="S178" s="7"/>
      <c r="T178" s="7"/>
      <c r="U178" s="7"/>
      <c r="V178" s="7"/>
      <c r="W178" s="39"/>
      <c r="X178" s="39"/>
    </row>
    <row r="179" spans="1:24" s="11" customFormat="1" ht="61.5" customHeight="1">
      <c r="A179" s="134" t="s">
        <v>138</v>
      </c>
      <c r="B179" s="135"/>
      <c r="C179" s="28">
        <v>2020</v>
      </c>
      <c r="D179" s="29">
        <v>2025</v>
      </c>
      <c r="E179" s="23" t="s">
        <v>42</v>
      </c>
      <c r="F179" s="23" t="s">
        <v>42</v>
      </c>
      <c r="G179" s="13" t="s">
        <v>42</v>
      </c>
      <c r="H179" s="13" t="s">
        <v>42</v>
      </c>
      <c r="I179" s="13" t="s">
        <v>42</v>
      </c>
      <c r="J179" s="13" t="s">
        <v>42</v>
      </c>
      <c r="K179" s="13" t="s">
        <v>42</v>
      </c>
      <c r="L179" s="13"/>
      <c r="M179" s="39"/>
      <c r="N179" s="104"/>
      <c r="O179" s="78" t="s">
        <v>42</v>
      </c>
      <c r="P179" s="13" t="s">
        <v>42</v>
      </c>
      <c r="Q179" s="41" t="s">
        <v>42</v>
      </c>
      <c r="R179" s="41" t="s">
        <v>42</v>
      </c>
      <c r="S179" s="13"/>
      <c r="T179" s="13"/>
      <c r="U179" s="13"/>
      <c r="V179" s="13"/>
      <c r="W179" s="39"/>
      <c r="X179" s="39"/>
    </row>
    <row r="180" spans="1:24" s="11" customFormat="1" ht="27.75" customHeight="1">
      <c r="A180" s="19"/>
      <c r="B180" s="136" t="s">
        <v>43</v>
      </c>
      <c r="C180" s="26"/>
      <c r="D180" s="31"/>
      <c r="E180" s="129" t="s">
        <v>14</v>
      </c>
      <c r="F180" s="16" t="s">
        <v>15</v>
      </c>
      <c r="G180" s="9">
        <f t="shared" ref="G180:G194" si="177">H180+I180+J180+K180+L180+M180+N180</f>
        <v>190744416.96999997</v>
      </c>
      <c r="H180" s="9">
        <f t="shared" ref="H180" si="178">H183</f>
        <v>0</v>
      </c>
      <c r="I180" s="9">
        <f t="shared" ref="I180:J180" si="179">I183</f>
        <v>56635880.410000004</v>
      </c>
      <c r="J180" s="9">
        <f t="shared" si="179"/>
        <v>118159967.09999999</v>
      </c>
      <c r="K180" s="9">
        <f>K183</f>
        <v>3937972</v>
      </c>
      <c r="L180" s="9">
        <f t="shared" ref="L180:N180" si="180">L183</f>
        <v>3745270</v>
      </c>
      <c r="M180" s="9">
        <f t="shared" si="180"/>
        <v>4132663.73</v>
      </c>
      <c r="N180" s="9">
        <f t="shared" si="180"/>
        <v>4132663.73</v>
      </c>
      <c r="O180" s="76"/>
      <c r="P180" s="8"/>
      <c r="Q180" s="37"/>
      <c r="R180" s="37"/>
      <c r="S180" s="8"/>
      <c r="T180" s="8"/>
      <c r="U180" s="8"/>
      <c r="V180" s="8"/>
      <c r="W180" s="39"/>
      <c r="X180" s="39"/>
    </row>
    <row r="181" spans="1:24" s="11" customFormat="1" ht="62.25" customHeight="1">
      <c r="A181" s="19"/>
      <c r="B181" s="137"/>
      <c r="C181" s="19">
        <v>2020</v>
      </c>
      <c r="D181" s="32">
        <v>2025</v>
      </c>
      <c r="E181" s="130"/>
      <c r="F181" s="16" t="s">
        <v>16</v>
      </c>
      <c r="G181" s="9">
        <f t="shared" si="177"/>
        <v>30146598.34</v>
      </c>
      <c r="H181" s="9">
        <f t="shared" ref="H181" si="181">H184</f>
        <v>0</v>
      </c>
      <c r="I181" s="9">
        <f t="shared" ref="I181:J181" si="182">I184</f>
        <v>5714474.0100000007</v>
      </c>
      <c r="J181" s="9">
        <f t="shared" si="182"/>
        <v>8483554.8699999992</v>
      </c>
      <c r="K181" s="9">
        <f>K184</f>
        <v>3937972</v>
      </c>
      <c r="L181" s="9">
        <f t="shared" ref="L181:M181" si="183">L184</f>
        <v>3745270</v>
      </c>
      <c r="M181" s="9">
        <f t="shared" si="183"/>
        <v>4132663.73</v>
      </c>
      <c r="N181" s="9">
        <f t="shared" ref="N181" si="184">N184</f>
        <v>4132663.73</v>
      </c>
      <c r="O181" s="76"/>
      <c r="P181" s="8"/>
      <c r="Q181" s="37"/>
      <c r="R181" s="37"/>
      <c r="S181" s="8"/>
      <c r="T181" s="8"/>
      <c r="U181" s="8"/>
      <c r="V181" s="8"/>
      <c r="W181" s="39"/>
      <c r="X181" s="39"/>
    </row>
    <row r="182" spans="1:24" s="11" customFormat="1" ht="41.25" customHeight="1">
      <c r="A182" s="27"/>
      <c r="B182" s="138"/>
      <c r="C182" s="27"/>
      <c r="D182" s="25"/>
      <c r="E182" s="131"/>
      <c r="F182" s="16" t="s">
        <v>17</v>
      </c>
      <c r="G182" s="9">
        <f t="shared" si="177"/>
        <v>160597818.63</v>
      </c>
      <c r="H182" s="9">
        <f t="shared" ref="H182" si="185">H185</f>
        <v>0</v>
      </c>
      <c r="I182" s="9">
        <f t="shared" ref="I182:J182" si="186">I185</f>
        <v>50921406.400000006</v>
      </c>
      <c r="J182" s="9">
        <f t="shared" si="186"/>
        <v>109676412.23</v>
      </c>
      <c r="K182" s="9">
        <f>K185</f>
        <v>0</v>
      </c>
      <c r="L182" s="9">
        <f t="shared" ref="L182:N182" si="187">L185</f>
        <v>0</v>
      </c>
      <c r="M182" s="9">
        <f t="shared" si="187"/>
        <v>0</v>
      </c>
      <c r="N182" s="9">
        <f t="shared" si="187"/>
        <v>0</v>
      </c>
      <c r="O182" s="76"/>
      <c r="P182" s="8"/>
      <c r="Q182" s="37"/>
      <c r="R182" s="37"/>
      <c r="S182" s="8"/>
      <c r="T182" s="8"/>
      <c r="U182" s="8"/>
      <c r="V182" s="8"/>
      <c r="W182" s="39"/>
      <c r="X182" s="39"/>
    </row>
    <row r="183" spans="1:24" s="11" customFormat="1" ht="25.5" customHeight="1">
      <c r="A183" s="24"/>
      <c r="B183" s="136" t="s">
        <v>44</v>
      </c>
      <c r="C183" s="26"/>
      <c r="D183" s="31"/>
      <c r="E183" s="129" t="s">
        <v>14</v>
      </c>
      <c r="F183" s="16" t="s">
        <v>15</v>
      </c>
      <c r="G183" s="9">
        <f t="shared" si="177"/>
        <v>190744416.96999997</v>
      </c>
      <c r="H183" s="9">
        <f t="shared" ref="H183" si="188">H240</f>
        <v>0</v>
      </c>
      <c r="I183" s="9">
        <f t="shared" ref="I183:J183" si="189">I240</f>
        <v>56635880.410000004</v>
      </c>
      <c r="J183" s="9">
        <f t="shared" si="189"/>
        <v>118159967.09999999</v>
      </c>
      <c r="K183" s="9">
        <f>K240</f>
        <v>3937972</v>
      </c>
      <c r="L183" s="9">
        <f t="shared" ref="L183:N183" si="190">L240</f>
        <v>3745270</v>
      </c>
      <c r="M183" s="9">
        <f t="shared" si="190"/>
        <v>4132663.73</v>
      </c>
      <c r="N183" s="9">
        <f t="shared" si="190"/>
        <v>4132663.73</v>
      </c>
      <c r="O183" s="76"/>
      <c r="P183" s="8"/>
      <c r="Q183" s="37"/>
      <c r="R183" s="37"/>
      <c r="S183" s="8"/>
      <c r="T183" s="8"/>
      <c r="U183" s="8"/>
      <c r="V183" s="8"/>
      <c r="W183" s="39"/>
      <c r="X183" s="39"/>
    </row>
    <row r="184" spans="1:24" s="11" customFormat="1" ht="68.25" customHeight="1">
      <c r="A184" s="24"/>
      <c r="B184" s="137"/>
      <c r="C184" s="19"/>
      <c r="D184" s="32"/>
      <c r="E184" s="130"/>
      <c r="F184" s="16" t="s">
        <v>16</v>
      </c>
      <c r="G184" s="9">
        <f t="shared" si="177"/>
        <v>30146598.34</v>
      </c>
      <c r="H184" s="9">
        <f t="shared" ref="H184" si="191">H241</f>
        <v>0</v>
      </c>
      <c r="I184" s="9">
        <f t="shared" ref="I184:J184" si="192">I241</f>
        <v>5714474.0100000007</v>
      </c>
      <c r="J184" s="9">
        <f t="shared" si="192"/>
        <v>8483554.8699999992</v>
      </c>
      <c r="K184" s="9">
        <f>K241</f>
        <v>3937972</v>
      </c>
      <c r="L184" s="9">
        <f t="shared" ref="L184:N184" si="193">L241</f>
        <v>3745270</v>
      </c>
      <c r="M184" s="9">
        <f t="shared" si="193"/>
        <v>4132663.73</v>
      </c>
      <c r="N184" s="9">
        <f t="shared" si="193"/>
        <v>4132663.73</v>
      </c>
      <c r="O184" s="76"/>
      <c r="P184" s="8"/>
      <c r="Q184" s="37"/>
      <c r="R184" s="37"/>
      <c r="S184" s="8"/>
      <c r="T184" s="8"/>
      <c r="U184" s="8"/>
      <c r="V184" s="8"/>
      <c r="W184" s="39"/>
      <c r="X184" s="39"/>
    </row>
    <row r="185" spans="1:24" s="11" customFormat="1" ht="42.75" customHeight="1">
      <c r="A185" s="24"/>
      <c r="B185" s="138"/>
      <c r="C185" s="27"/>
      <c r="D185" s="25"/>
      <c r="E185" s="131"/>
      <c r="F185" s="16" t="s">
        <v>17</v>
      </c>
      <c r="G185" s="9">
        <f t="shared" si="177"/>
        <v>160597818.63</v>
      </c>
      <c r="H185" s="9">
        <f t="shared" ref="H185" si="194">H242</f>
        <v>0</v>
      </c>
      <c r="I185" s="9">
        <f t="shared" ref="I185:J185" si="195">I242</f>
        <v>50921406.400000006</v>
      </c>
      <c r="J185" s="9">
        <f t="shared" si="195"/>
        <v>109676412.23</v>
      </c>
      <c r="K185" s="9">
        <f>K242</f>
        <v>0</v>
      </c>
      <c r="L185" s="9">
        <f t="shared" ref="L185:N185" si="196">L242</f>
        <v>0</v>
      </c>
      <c r="M185" s="9">
        <f t="shared" si="196"/>
        <v>0</v>
      </c>
      <c r="N185" s="9">
        <f t="shared" si="196"/>
        <v>0</v>
      </c>
      <c r="O185" s="76"/>
      <c r="P185" s="8"/>
      <c r="Q185" s="37"/>
      <c r="R185" s="37"/>
      <c r="S185" s="8"/>
      <c r="T185" s="8"/>
      <c r="U185" s="8"/>
      <c r="V185" s="8"/>
      <c r="W185" s="39"/>
      <c r="X185" s="39"/>
    </row>
    <row r="186" spans="1:24" s="11" customFormat="1" ht="36" customHeight="1">
      <c r="A186" s="26"/>
      <c r="B186" s="145" t="s">
        <v>28</v>
      </c>
      <c r="C186" s="26"/>
      <c r="D186" s="31"/>
      <c r="E186" s="129" t="s">
        <v>14</v>
      </c>
      <c r="F186" s="16" t="s">
        <v>15</v>
      </c>
      <c r="G186" s="9">
        <f t="shared" si="177"/>
        <v>11687803.59</v>
      </c>
      <c r="H186" s="9">
        <f>H187+H188</f>
        <v>0</v>
      </c>
      <c r="I186" s="9">
        <f t="shared" ref="I186:J186" si="197">I187+I188</f>
        <v>730603.59</v>
      </c>
      <c r="J186" s="9">
        <f t="shared" si="197"/>
        <v>0</v>
      </c>
      <c r="K186" s="9">
        <f>K187+K188</f>
        <v>2760000</v>
      </c>
      <c r="L186" s="9">
        <f t="shared" ref="L186:N186" si="198">L187+L188</f>
        <v>2484000</v>
      </c>
      <c r="M186" s="9">
        <f t="shared" si="198"/>
        <v>2856600</v>
      </c>
      <c r="N186" s="9">
        <f t="shared" si="198"/>
        <v>2856600</v>
      </c>
      <c r="O186" s="77" t="s">
        <v>74</v>
      </c>
      <c r="P186" s="37" t="s">
        <v>62</v>
      </c>
      <c r="Q186" s="37">
        <v>700</v>
      </c>
      <c r="R186" s="37">
        <v>0</v>
      </c>
      <c r="S186" s="37">
        <v>0</v>
      </c>
      <c r="T186" s="37">
        <v>0</v>
      </c>
      <c r="U186" s="37">
        <v>0</v>
      </c>
      <c r="V186" s="37"/>
      <c r="W186" s="39"/>
      <c r="X186" s="39"/>
    </row>
    <row r="187" spans="1:24" s="11" customFormat="1" ht="61.5" customHeight="1">
      <c r="A187" s="19"/>
      <c r="B187" s="146"/>
      <c r="C187" s="19">
        <v>2020</v>
      </c>
      <c r="D187" s="32">
        <v>2025</v>
      </c>
      <c r="E187" s="130"/>
      <c r="F187" s="16" t="s">
        <v>16</v>
      </c>
      <c r="G187" s="9">
        <f t="shared" si="177"/>
        <v>11687803.59</v>
      </c>
      <c r="H187" s="9">
        <v>0</v>
      </c>
      <c r="I187" s="9">
        <v>730603.59</v>
      </c>
      <c r="J187" s="9">
        <v>0</v>
      </c>
      <c r="K187" s="9">
        <v>2760000</v>
      </c>
      <c r="L187" s="9">
        <v>2484000</v>
      </c>
      <c r="M187" s="9">
        <v>2856600</v>
      </c>
      <c r="N187" s="9">
        <v>2856600</v>
      </c>
      <c r="O187" s="76"/>
      <c r="P187" s="8"/>
      <c r="Q187" s="37"/>
      <c r="R187" s="37"/>
      <c r="S187" s="8"/>
      <c r="T187" s="8"/>
      <c r="U187" s="8"/>
      <c r="V187" s="8"/>
      <c r="W187" s="39"/>
      <c r="X187" s="39"/>
    </row>
    <row r="188" spans="1:24" s="11" customFormat="1" ht="38.25" customHeight="1">
      <c r="A188" s="27"/>
      <c r="B188" s="147"/>
      <c r="C188" s="27"/>
      <c r="D188" s="25"/>
      <c r="E188" s="131"/>
      <c r="F188" s="16" t="s">
        <v>17</v>
      </c>
      <c r="G188" s="9">
        <f t="shared" si="177"/>
        <v>0</v>
      </c>
      <c r="H188" s="9">
        <v>0</v>
      </c>
      <c r="I188" s="9"/>
      <c r="J188" s="9"/>
      <c r="K188" s="9"/>
      <c r="L188" s="9"/>
      <c r="M188" s="39"/>
      <c r="N188" s="104"/>
      <c r="O188" s="76"/>
      <c r="P188" s="8"/>
      <c r="Q188" s="37"/>
      <c r="R188" s="37"/>
      <c r="S188" s="8"/>
      <c r="T188" s="8"/>
      <c r="U188" s="8"/>
      <c r="V188" s="8"/>
      <c r="W188" s="39"/>
      <c r="X188" s="39"/>
    </row>
    <row r="189" spans="1:24" s="11" customFormat="1" ht="57.75" customHeight="1">
      <c r="A189" s="26"/>
      <c r="B189" s="145" t="s">
        <v>45</v>
      </c>
      <c r="C189" s="26"/>
      <c r="D189" s="31"/>
      <c r="E189" s="129" t="s">
        <v>14</v>
      </c>
      <c r="F189" s="16" t="s">
        <v>15</v>
      </c>
      <c r="G189" s="9">
        <f t="shared" si="177"/>
        <v>1138743.18</v>
      </c>
      <c r="H189" s="9">
        <f>H190+H191</f>
        <v>0</v>
      </c>
      <c r="I189" s="9">
        <f t="shared" ref="I189:J189" si="199">I190+I191</f>
        <v>145223.35999999999</v>
      </c>
      <c r="J189" s="9">
        <f t="shared" si="199"/>
        <v>153519.82</v>
      </c>
      <c r="K189" s="9">
        <f>K190+K191</f>
        <v>210000</v>
      </c>
      <c r="L189" s="9">
        <f>L190+L191</f>
        <v>210000</v>
      </c>
      <c r="M189" s="9">
        <f t="shared" ref="M189:N189" si="200">M190+M191</f>
        <v>210000</v>
      </c>
      <c r="N189" s="9">
        <f t="shared" si="200"/>
        <v>210000</v>
      </c>
      <c r="O189" s="77" t="s">
        <v>63</v>
      </c>
      <c r="P189" s="8" t="s">
        <v>57</v>
      </c>
      <c r="Q189" s="37"/>
      <c r="R189" s="37">
        <v>0</v>
      </c>
      <c r="S189" s="8">
        <v>100</v>
      </c>
      <c r="T189" s="8">
        <v>100</v>
      </c>
      <c r="U189" s="8">
        <v>100</v>
      </c>
      <c r="V189" s="8"/>
      <c r="W189" s="39"/>
      <c r="X189" s="39"/>
    </row>
    <row r="190" spans="1:24" s="11" customFormat="1" ht="61.5" customHeight="1">
      <c r="A190" s="19"/>
      <c r="B190" s="146"/>
      <c r="C190" s="19">
        <v>2020</v>
      </c>
      <c r="D190" s="32">
        <v>2025</v>
      </c>
      <c r="E190" s="130"/>
      <c r="F190" s="16" t="s">
        <v>16</v>
      </c>
      <c r="G190" s="9">
        <f t="shared" si="177"/>
        <v>1138743.18</v>
      </c>
      <c r="H190" s="9">
        <v>0</v>
      </c>
      <c r="I190" s="9">
        <v>145223.35999999999</v>
      </c>
      <c r="J190" s="9">
        <v>153519.82</v>
      </c>
      <c r="K190" s="9">
        <v>210000</v>
      </c>
      <c r="L190" s="9">
        <v>210000</v>
      </c>
      <c r="M190" s="9">
        <v>210000</v>
      </c>
      <c r="N190" s="9">
        <v>210000</v>
      </c>
      <c r="O190" s="76"/>
      <c r="P190" s="8"/>
      <c r="Q190" s="37"/>
      <c r="R190" s="37"/>
      <c r="S190" s="8"/>
      <c r="T190" s="8"/>
      <c r="U190" s="8"/>
      <c r="V190" s="8"/>
      <c r="W190" s="39"/>
      <c r="X190" s="39"/>
    </row>
    <row r="191" spans="1:24" s="11" customFormat="1" ht="41.25" customHeight="1">
      <c r="A191" s="27"/>
      <c r="B191" s="147"/>
      <c r="C191" s="27"/>
      <c r="D191" s="25"/>
      <c r="E191" s="131"/>
      <c r="F191" s="16" t="s">
        <v>17</v>
      </c>
      <c r="G191" s="9">
        <f t="shared" si="177"/>
        <v>0</v>
      </c>
      <c r="H191" s="9"/>
      <c r="I191" s="9"/>
      <c r="J191" s="9"/>
      <c r="K191" s="9"/>
      <c r="L191" s="9"/>
      <c r="M191" s="39"/>
      <c r="N191" s="104"/>
      <c r="O191" s="76"/>
      <c r="P191" s="8"/>
      <c r="Q191" s="37"/>
      <c r="R191" s="37"/>
      <c r="S191" s="8"/>
      <c r="T191" s="8"/>
      <c r="U191" s="8"/>
      <c r="V191" s="8"/>
      <c r="W191" s="39"/>
      <c r="X191" s="39"/>
    </row>
    <row r="192" spans="1:24" s="11" customFormat="1" ht="60" customHeight="1">
      <c r="A192" s="26"/>
      <c r="B192" s="145" t="s">
        <v>29</v>
      </c>
      <c r="C192" s="26"/>
      <c r="D192" s="31"/>
      <c r="E192" s="129" t="s">
        <v>14</v>
      </c>
      <c r="F192" s="16" t="s">
        <v>15</v>
      </c>
      <c r="G192" s="9">
        <f t="shared" si="177"/>
        <v>7830377.120000001</v>
      </c>
      <c r="H192" s="9">
        <f t="shared" ref="H192" si="201">H193+H194</f>
        <v>0</v>
      </c>
      <c r="I192" s="9">
        <f>I193+I194</f>
        <v>1142710.77</v>
      </c>
      <c r="J192" s="9">
        <f t="shared" ref="J192" si="202">J193+J194</f>
        <v>2536296.89</v>
      </c>
      <c r="K192" s="9">
        <f>K193+K194</f>
        <v>967972</v>
      </c>
      <c r="L192" s="9">
        <f>L193+L194</f>
        <v>1051270</v>
      </c>
      <c r="M192" s="9">
        <f t="shared" ref="M192:N192" si="203">M193+M194</f>
        <v>1066063.73</v>
      </c>
      <c r="N192" s="9">
        <f t="shared" si="203"/>
        <v>1066063.73</v>
      </c>
      <c r="O192" s="77" t="s">
        <v>75</v>
      </c>
      <c r="P192" s="37" t="s">
        <v>57</v>
      </c>
      <c r="Q192" s="37"/>
      <c r="R192" s="37">
        <v>0</v>
      </c>
      <c r="S192" s="37">
        <v>65</v>
      </c>
      <c r="T192" s="37">
        <v>70</v>
      </c>
      <c r="U192" s="37">
        <v>70</v>
      </c>
      <c r="V192" s="37">
        <v>75</v>
      </c>
      <c r="W192" s="37">
        <v>80</v>
      </c>
      <c r="X192" s="37">
        <v>85</v>
      </c>
    </row>
    <row r="193" spans="1:24" s="11" customFormat="1" ht="75" customHeight="1">
      <c r="A193" s="19"/>
      <c r="B193" s="146"/>
      <c r="C193" s="19">
        <v>2020</v>
      </c>
      <c r="D193" s="32">
        <v>2025</v>
      </c>
      <c r="E193" s="130"/>
      <c r="F193" s="16" t="s">
        <v>16</v>
      </c>
      <c r="G193" s="9">
        <f t="shared" si="177"/>
        <v>7830377.120000001</v>
      </c>
      <c r="H193" s="9">
        <v>0</v>
      </c>
      <c r="I193" s="9">
        <v>1142710.77</v>
      </c>
      <c r="J193" s="9">
        <v>2536296.89</v>
      </c>
      <c r="K193" s="9">
        <v>967972</v>
      </c>
      <c r="L193" s="9">
        <v>1051270</v>
      </c>
      <c r="M193" s="8">
        <v>1066063.73</v>
      </c>
      <c r="N193" s="8">
        <v>1066063.73</v>
      </c>
      <c r="O193" s="76"/>
      <c r="P193" s="8"/>
      <c r="Q193" s="37"/>
      <c r="R193" s="37"/>
      <c r="S193" s="8"/>
      <c r="T193" s="8"/>
      <c r="U193" s="8"/>
      <c r="V193" s="8"/>
      <c r="W193" s="39"/>
      <c r="X193" s="39"/>
    </row>
    <row r="194" spans="1:24" s="11" customFormat="1" ht="35.25" customHeight="1">
      <c r="A194" s="27"/>
      <c r="B194" s="147"/>
      <c r="C194" s="27"/>
      <c r="D194" s="25"/>
      <c r="E194" s="131"/>
      <c r="F194" s="16" t="s">
        <v>17</v>
      </c>
      <c r="G194" s="9">
        <f t="shared" si="177"/>
        <v>0</v>
      </c>
      <c r="H194" s="9"/>
      <c r="I194" s="9"/>
      <c r="J194" s="9"/>
      <c r="K194" s="9"/>
      <c r="L194" s="9"/>
      <c r="M194" s="39"/>
      <c r="N194" s="104"/>
      <c r="O194" s="76"/>
      <c r="P194" s="8"/>
      <c r="Q194" s="37"/>
      <c r="R194" s="37"/>
      <c r="S194" s="8"/>
      <c r="T194" s="8"/>
      <c r="U194" s="8"/>
      <c r="V194" s="8"/>
      <c r="W194" s="39"/>
      <c r="X194" s="39"/>
    </row>
    <row r="195" spans="1:24" s="11" customFormat="1" ht="0.75" hidden="1" customHeight="1">
      <c r="A195" s="24"/>
      <c r="B195" s="145" t="s">
        <v>104</v>
      </c>
      <c r="C195" s="26"/>
      <c r="D195" s="31"/>
      <c r="E195" s="33"/>
      <c r="F195" s="16" t="s">
        <v>15</v>
      </c>
      <c r="G195" s="9">
        <f t="shared" ref="G195:G197" si="204">H195+I195+J195+K195+L195+M195</f>
        <v>0</v>
      </c>
      <c r="H195" s="9">
        <f>H196+H197</f>
        <v>0</v>
      </c>
      <c r="I195" s="9"/>
      <c r="J195" s="9"/>
      <c r="K195" s="9"/>
      <c r="L195" s="9"/>
      <c r="M195" s="39"/>
      <c r="N195" s="104"/>
      <c r="O195" s="77" t="s">
        <v>76</v>
      </c>
      <c r="P195" s="37" t="s">
        <v>62</v>
      </c>
      <c r="Q195" s="37"/>
      <c r="R195" s="37"/>
      <c r="S195" s="37"/>
      <c r="T195" s="37"/>
      <c r="U195" s="37"/>
      <c r="V195" s="37"/>
      <c r="W195" s="39"/>
      <c r="X195" s="39"/>
    </row>
    <row r="196" spans="1:24" s="11" customFormat="1" ht="64.5" hidden="1" customHeight="1">
      <c r="A196" s="24"/>
      <c r="B196" s="146"/>
      <c r="C196" s="19">
        <v>2019</v>
      </c>
      <c r="D196" s="32">
        <v>2024</v>
      </c>
      <c r="E196" s="33" t="s">
        <v>14</v>
      </c>
      <c r="F196" s="16" t="s">
        <v>16</v>
      </c>
      <c r="G196" s="9">
        <f t="shared" si="204"/>
        <v>0</v>
      </c>
      <c r="H196" s="9"/>
      <c r="I196" s="9"/>
      <c r="J196" s="9"/>
      <c r="K196" s="9"/>
      <c r="L196" s="9"/>
      <c r="M196" s="39"/>
      <c r="N196" s="104"/>
      <c r="O196" s="76"/>
      <c r="P196" s="8"/>
      <c r="Q196" s="37"/>
      <c r="R196" s="37"/>
      <c r="S196" s="8"/>
      <c r="T196" s="8"/>
      <c r="U196" s="8"/>
      <c r="V196" s="8"/>
      <c r="W196" s="39"/>
      <c r="X196" s="39"/>
    </row>
    <row r="197" spans="1:24" s="11" customFormat="1" ht="42" hidden="1" customHeight="1">
      <c r="A197" s="24"/>
      <c r="B197" s="147"/>
      <c r="C197" s="19"/>
      <c r="D197" s="32"/>
      <c r="E197" s="33"/>
      <c r="F197" s="16" t="s">
        <v>17</v>
      </c>
      <c r="G197" s="9">
        <f t="shared" si="204"/>
        <v>0</v>
      </c>
      <c r="H197" s="9">
        <v>0</v>
      </c>
      <c r="I197" s="9"/>
      <c r="J197" s="9"/>
      <c r="K197" s="9"/>
      <c r="L197" s="9"/>
      <c r="M197" s="39"/>
      <c r="N197" s="104"/>
      <c r="O197" s="76"/>
      <c r="P197" s="8"/>
      <c r="Q197" s="37"/>
      <c r="R197" s="37"/>
      <c r="S197" s="8"/>
      <c r="T197" s="8"/>
      <c r="U197" s="8"/>
      <c r="V197" s="8"/>
      <c r="W197" s="39"/>
      <c r="X197" s="39"/>
    </row>
    <row r="198" spans="1:24" s="11" customFormat="1" ht="69.75" hidden="1" customHeight="1">
      <c r="A198" s="38"/>
      <c r="B198" s="173" t="s">
        <v>95</v>
      </c>
      <c r="C198" s="126">
        <v>2017</v>
      </c>
      <c r="D198" s="126">
        <v>2025</v>
      </c>
      <c r="E198" s="129" t="s">
        <v>14</v>
      </c>
      <c r="F198" s="17" t="s">
        <v>15</v>
      </c>
      <c r="G198" s="9" t="e">
        <f>#REF!+#REF!+H198+I198+J198+K198</f>
        <v>#REF!</v>
      </c>
      <c r="H198" s="9">
        <f>H199+H200</f>
        <v>0</v>
      </c>
      <c r="I198" s="9"/>
      <c r="J198" s="9"/>
      <c r="K198" s="9"/>
      <c r="L198" s="9"/>
      <c r="M198" s="39"/>
      <c r="N198" s="104"/>
      <c r="O198" s="77" t="s">
        <v>82</v>
      </c>
      <c r="P198" s="37" t="s">
        <v>79</v>
      </c>
      <c r="Q198" s="37">
        <v>0</v>
      </c>
      <c r="R198" s="37">
        <v>0</v>
      </c>
      <c r="S198" s="8"/>
      <c r="T198" s="8"/>
      <c r="U198" s="8"/>
      <c r="V198" s="8"/>
      <c r="W198" s="39"/>
      <c r="X198" s="39"/>
    </row>
    <row r="199" spans="1:24" s="11" customFormat="1" ht="70.5" hidden="1" customHeight="1">
      <c r="A199" s="38"/>
      <c r="B199" s="174"/>
      <c r="C199" s="127"/>
      <c r="D199" s="127"/>
      <c r="E199" s="130"/>
      <c r="F199" s="17" t="s">
        <v>16</v>
      </c>
      <c r="G199" s="9" t="e">
        <f>#REF!+#REF!+H199+I199+J199+K199</f>
        <v>#REF!</v>
      </c>
      <c r="H199" s="9">
        <v>0</v>
      </c>
      <c r="I199" s="9"/>
      <c r="J199" s="9"/>
      <c r="K199" s="9"/>
      <c r="L199" s="9"/>
      <c r="M199" s="39"/>
      <c r="N199" s="104"/>
      <c r="O199" s="76"/>
      <c r="P199" s="8"/>
      <c r="Q199" s="37"/>
      <c r="R199" s="37"/>
      <c r="S199" s="8"/>
      <c r="T199" s="8"/>
      <c r="U199" s="8"/>
      <c r="V199" s="8"/>
      <c r="W199" s="39"/>
      <c r="X199" s="39"/>
    </row>
    <row r="200" spans="1:24" s="11" customFormat="1" ht="57.75" hidden="1" customHeight="1">
      <c r="A200" s="38"/>
      <c r="B200" s="175"/>
      <c r="C200" s="128"/>
      <c r="D200" s="128"/>
      <c r="E200" s="131"/>
      <c r="F200" s="17" t="s">
        <v>17</v>
      </c>
      <c r="G200" s="9" t="e">
        <f>#REF!+#REF!+H200+I200+J200+K200</f>
        <v>#REF!</v>
      </c>
      <c r="H200" s="9"/>
      <c r="I200" s="9"/>
      <c r="J200" s="9"/>
      <c r="K200" s="9"/>
      <c r="L200" s="9"/>
      <c r="M200" s="39"/>
      <c r="N200" s="104"/>
      <c r="O200" s="76"/>
      <c r="P200" s="8"/>
      <c r="Q200" s="37"/>
      <c r="R200" s="37"/>
      <c r="S200" s="8"/>
      <c r="T200" s="8"/>
      <c r="U200" s="8"/>
      <c r="V200" s="8"/>
      <c r="W200" s="39"/>
      <c r="X200" s="39"/>
    </row>
    <row r="201" spans="1:24" s="11" customFormat="1" ht="48.75" hidden="1" customHeight="1">
      <c r="A201" s="38"/>
      <c r="B201" s="173" t="s">
        <v>96</v>
      </c>
      <c r="C201" s="126">
        <v>2019</v>
      </c>
      <c r="D201" s="126">
        <v>2024</v>
      </c>
      <c r="E201" s="129" t="s">
        <v>14</v>
      </c>
      <c r="F201" s="17" t="s">
        <v>15</v>
      </c>
      <c r="G201" s="9">
        <f t="shared" ref="G201:G221" si="205">H201+I201+J201+K201+L201+M201</f>
        <v>0</v>
      </c>
      <c r="H201" s="9">
        <f>H202+H203</f>
        <v>0</v>
      </c>
      <c r="I201" s="9"/>
      <c r="J201" s="9"/>
      <c r="K201" s="9"/>
      <c r="L201" s="9"/>
      <c r="M201" s="39"/>
      <c r="N201" s="104"/>
      <c r="O201" s="77" t="s">
        <v>82</v>
      </c>
      <c r="P201" s="37" t="s">
        <v>62</v>
      </c>
      <c r="Q201" s="37">
        <v>3100</v>
      </c>
      <c r="R201" s="37">
        <v>0</v>
      </c>
      <c r="S201" s="8"/>
      <c r="T201" s="8"/>
      <c r="U201" s="8"/>
      <c r="V201" s="8"/>
      <c r="W201" s="39"/>
      <c r="X201" s="39"/>
    </row>
    <row r="202" spans="1:24" s="11" customFormat="1" ht="65.25" hidden="1" customHeight="1">
      <c r="A202" s="38"/>
      <c r="B202" s="174"/>
      <c r="C202" s="127"/>
      <c r="D202" s="127"/>
      <c r="E202" s="130"/>
      <c r="F202" s="17" t="s">
        <v>16</v>
      </c>
      <c r="G202" s="9">
        <f t="shared" si="205"/>
        <v>0</v>
      </c>
      <c r="H202" s="9"/>
      <c r="I202" s="9"/>
      <c r="J202" s="9"/>
      <c r="K202" s="9"/>
      <c r="L202" s="9"/>
      <c r="M202" s="39"/>
      <c r="N202" s="104"/>
      <c r="O202" s="76"/>
      <c r="P202" s="8"/>
      <c r="Q202" s="37"/>
      <c r="R202" s="37"/>
      <c r="S202" s="8"/>
      <c r="T202" s="8"/>
      <c r="U202" s="8"/>
      <c r="V202" s="8"/>
      <c r="W202" s="39"/>
      <c r="X202" s="39"/>
    </row>
    <row r="203" spans="1:24" s="11" customFormat="1" ht="13.5" hidden="1" customHeight="1">
      <c r="A203" s="38"/>
      <c r="B203" s="175"/>
      <c r="C203" s="128"/>
      <c r="D203" s="128"/>
      <c r="E203" s="131"/>
      <c r="F203" s="17" t="s">
        <v>17</v>
      </c>
      <c r="G203" s="9">
        <f t="shared" si="205"/>
        <v>0</v>
      </c>
      <c r="H203" s="9"/>
      <c r="I203" s="9"/>
      <c r="J203" s="9"/>
      <c r="K203" s="9"/>
      <c r="L203" s="9"/>
      <c r="M203" s="39"/>
      <c r="N203" s="104"/>
      <c r="O203" s="76"/>
      <c r="P203" s="8"/>
      <c r="Q203" s="37"/>
      <c r="R203" s="37"/>
      <c r="S203" s="8"/>
      <c r="T203" s="8"/>
      <c r="U203" s="8"/>
      <c r="V203" s="8"/>
      <c r="W203" s="39"/>
      <c r="X203" s="39"/>
    </row>
    <row r="204" spans="1:24" s="11" customFormat="1" ht="2.25" hidden="1" customHeight="1">
      <c r="A204" s="38"/>
      <c r="B204" s="123" t="s">
        <v>81</v>
      </c>
      <c r="C204" s="126">
        <v>2017</v>
      </c>
      <c r="D204" s="126">
        <v>2025</v>
      </c>
      <c r="E204" s="129" t="s">
        <v>14</v>
      </c>
      <c r="F204" s="17" t="s">
        <v>15</v>
      </c>
      <c r="G204" s="9">
        <f t="shared" si="205"/>
        <v>0</v>
      </c>
      <c r="H204" s="9">
        <f>H205+H206</f>
        <v>0</v>
      </c>
      <c r="I204" s="9"/>
      <c r="J204" s="9"/>
      <c r="K204" s="9"/>
      <c r="L204" s="9"/>
      <c r="M204" s="39"/>
      <c r="N204" s="104"/>
      <c r="O204" s="77" t="s">
        <v>82</v>
      </c>
      <c r="P204" s="37" t="s">
        <v>62</v>
      </c>
      <c r="Q204" s="37">
        <v>0</v>
      </c>
      <c r="R204" s="37">
        <v>0</v>
      </c>
      <c r="S204" s="8"/>
      <c r="T204" s="8"/>
      <c r="U204" s="8"/>
      <c r="V204" s="8"/>
      <c r="W204" s="39"/>
      <c r="X204" s="39"/>
    </row>
    <row r="205" spans="1:24" s="11" customFormat="1" ht="104.25" hidden="1" customHeight="1">
      <c r="A205" s="38"/>
      <c r="B205" s="124"/>
      <c r="C205" s="127"/>
      <c r="D205" s="127"/>
      <c r="E205" s="130"/>
      <c r="F205" s="17" t="s">
        <v>16</v>
      </c>
      <c r="G205" s="9">
        <f t="shared" si="205"/>
        <v>0</v>
      </c>
      <c r="H205" s="9">
        <v>0</v>
      </c>
      <c r="I205" s="9"/>
      <c r="J205" s="9"/>
      <c r="K205" s="9"/>
      <c r="L205" s="9"/>
      <c r="M205" s="39"/>
      <c r="N205" s="104"/>
      <c r="O205" s="76"/>
      <c r="P205" s="8"/>
      <c r="Q205" s="37"/>
      <c r="R205" s="37"/>
      <c r="S205" s="8"/>
      <c r="T205" s="8"/>
      <c r="U205" s="8"/>
      <c r="V205" s="8"/>
      <c r="W205" s="39"/>
      <c r="X205" s="39"/>
    </row>
    <row r="206" spans="1:24" s="11" customFormat="1" ht="79.5" hidden="1" customHeight="1">
      <c r="A206" s="38"/>
      <c r="B206" s="125"/>
      <c r="C206" s="128"/>
      <c r="D206" s="128"/>
      <c r="E206" s="131"/>
      <c r="F206" s="17" t="s">
        <v>17</v>
      </c>
      <c r="G206" s="9">
        <f t="shared" si="205"/>
        <v>0</v>
      </c>
      <c r="H206" s="9"/>
      <c r="I206" s="9"/>
      <c r="J206" s="9"/>
      <c r="K206" s="9"/>
      <c r="L206" s="9"/>
      <c r="M206" s="39"/>
      <c r="N206" s="104"/>
      <c r="O206" s="76"/>
      <c r="P206" s="8"/>
      <c r="Q206" s="37"/>
      <c r="R206" s="37"/>
      <c r="S206" s="8"/>
      <c r="T206" s="8"/>
      <c r="U206" s="8"/>
      <c r="V206" s="8"/>
      <c r="W206" s="39"/>
      <c r="X206" s="39"/>
    </row>
    <row r="207" spans="1:24" s="11" customFormat="1" ht="1.5" hidden="1" customHeight="1">
      <c r="A207" s="38"/>
      <c r="B207" s="123" t="s">
        <v>80</v>
      </c>
      <c r="C207" s="126">
        <v>2017</v>
      </c>
      <c r="D207" s="126">
        <v>2025</v>
      </c>
      <c r="E207" s="129" t="s">
        <v>14</v>
      </c>
      <c r="F207" s="17" t="s">
        <v>15</v>
      </c>
      <c r="G207" s="9">
        <f t="shared" si="205"/>
        <v>0</v>
      </c>
      <c r="H207" s="9">
        <f>H208+H209</f>
        <v>0</v>
      </c>
      <c r="I207" s="9"/>
      <c r="J207" s="9"/>
      <c r="K207" s="9"/>
      <c r="L207" s="9"/>
      <c r="M207" s="39"/>
      <c r="N207" s="104"/>
      <c r="O207" s="77" t="s">
        <v>78</v>
      </c>
      <c r="P207" s="37" t="s">
        <v>79</v>
      </c>
      <c r="Q207" s="37">
        <v>0</v>
      </c>
      <c r="R207" s="37">
        <v>0</v>
      </c>
      <c r="S207" s="8"/>
      <c r="T207" s="8"/>
      <c r="U207" s="8"/>
      <c r="V207" s="8"/>
      <c r="W207" s="39"/>
      <c r="X207" s="39"/>
    </row>
    <row r="208" spans="1:24" s="11" customFormat="1" ht="48" hidden="1" customHeight="1">
      <c r="A208" s="38"/>
      <c r="B208" s="124"/>
      <c r="C208" s="127"/>
      <c r="D208" s="127"/>
      <c r="E208" s="130"/>
      <c r="F208" s="17" t="s">
        <v>16</v>
      </c>
      <c r="G208" s="9">
        <f t="shared" si="205"/>
        <v>0</v>
      </c>
      <c r="H208" s="9">
        <v>0</v>
      </c>
      <c r="I208" s="9"/>
      <c r="J208" s="9"/>
      <c r="K208" s="9"/>
      <c r="L208" s="9"/>
      <c r="M208" s="39"/>
      <c r="N208" s="104"/>
      <c r="O208" s="76"/>
      <c r="P208" s="8"/>
      <c r="Q208" s="37"/>
      <c r="R208" s="37"/>
      <c r="S208" s="8"/>
      <c r="T208" s="8"/>
      <c r="U208" s="8"/>
      <c r="V208" s="8"/>
      <c r="W208" s="39"/>
      <c r="X208" s="39"/>
    </row>
    <row r="209" spans="1:24" s="11" customFormat="1" ht="62.25" hidden="1" customHeight="1">
      <c r="A209" s="38"/>
      <c r="B209" s="125"/>
      <c r="C209" s="128"/>
      <c r="D209" s="128"/>
      <c r="E209" s="131"/>
      <c r="F209" s="17" t="s">
        <v>17</v>
      </c>
      <c r="G209" s="9">
        <f t="shared" si="205"/>
        <v>0</v>
      </c>
      <c r="H209" s="9"/>
      <c r="I209" s="9"/>
      <c r="J209" s="9"/>
      <c r="K209" s="9"/>
      <c r="L209" s="9"/>
      <c r="M209" s="39"/>
      <c r="N209" s="104"/>
      <c r="O209" s="76"/>
      <c r="P209" s="8"/>
      <c r="Q209" s="37"/>
      <c r="R209" s="37"/>
      <c r="S209" s="8"/>
      <c r="T209" s="8"/>
      <c r="U209" s="8"/>
      <c r="V209" s="8"/>
      <c r="W209" s="39"/>
      <c r="X209" s="39"/>
    </row>
    <row r="210" spans="1:24" s="11" customFormat="1" ht="62.25" hidden="1" customHeight="1">
      <c r="A210" s="56"/>
      <c r="B210" s="123" t="s">
        <v>98</v>
      </c>
      <c r="C210" s="126">
        <v>2018</v>
      </c>
      <c r="D210" s="126">
        <v>2025</v>
      </c>
      <c r="E210" s="129" t="s">
        <v>14</v>
      </c>
      <c r="F210" s="17" t="s">
        <v>15</v>
      </c>
      <c r="G210" s="9">
        <f t="shared" si="205"/>
        <v>0</v>
      </c>
      <c r="H210" s="9">
        <f>H211+H212</f>
        <v>0</v>
      </c>
      <c r="I210" s="9"/>
      <c r="J210" s="9"/>
      <c r="K210" s="9"/>
      <c r="L210" s="9"/>
      <c r="M210" s="39"/>
      <c r="N210" s="104"/>
      <c r="O210" s="77" t="s">
        <v>82</v>
      </c>
      <c r="P210" s="37" t="s">
        <v>62</v>
      </c>
      <c r="Q210" s="37">
        <v>2915</v>
      </c>
      <c r="R210" s="37">
        <v>2915</v>
      </c>
      <c r="S210" s="8"/>
      <c r="T210" s="8"/>
      <c r="U210" s="8"/>
      <c r="V210" s="8"/>
      <c r="W210" s="39"/>
      <c r="X210" s="39"/>
    </row>
    <row r="211" spans="1:24" s="11" customFormat="1" ht="62.25" hidden="1" customHeight="1">
      <c r="A211" s="56"/>
      <c r="B211" s="124"/>
      <c r="C211" s="127"/>
      <c r="D211" s="127"/>
      <c r="E211" s="130"/>
      <c r="F211" s="17" t="s">
        <v>16</v>
      </c>
      <c r="G211" s="9">
        <f t="shared" si="205"/>
        <v>0</v>
      </c>
      <c r="H211" s="9">
        <v>0</v>
      </c>
      <c r="I211" s="9"/>
      <c r="J211" s="9"/>
      <c r="K211" s="9"/>
      <c r="L211" s="9"/>
      <c r="M211" s="39"/>
      <c r="N211" s="104"/>
      <c r="O211" s="76"/>
      <c r="P211" s="8"/>
      <c r="Q211" s="37"/>
      <c r="R211" s="37"/>
      <c r="S211" s="8"/>
      <c r="T211" s="8"/>
      <c r="U211" s="8"/>
      <c r="V211" s="8"/>
      <c r="W211" s="39"/>
      <c r="X211" s="39"/>
    </row>
    <row r="212" spans="1:24" s="11" customFormat="1" ht="62.25" hidden="1" customHeight="1">
      <c r="A212" s="56"/>
      <c r="B212" s="125"/>
      <c r="C212" s="128"/>
      <c r="D212" s="128"/>
      <c r="E212" s="131"/>
      <c r="F212" s="17" t="s">
        <v>17</v>
      </c>
      <c r="G212" s="9">
        <f t="shared" si="205"/>
        <v>0</v>
      </c>
      <c r="H212" s="9"/>
      <c r="I212" s="9"/>
      <c r="J212" s="9"/>
      <c r="K212" s="9"/>
      <c r="L212" s="9"/>
      <c r="M212" s="39"/>
      <c r="N212" s="104"/>
      <c r="O212" s="76"/>
      <c r="P212" s="8"/>
      <c r="Q212" s="37"/>
      <c r="R212" s="37"/>
      <c r="S212" s="8"/>
      <c r="T212" s="8"/>
      <c r="U212" s="8"/>
      <c r="V212" s="8"/>
      <c r="W212" s="39"/>
      <c r="X212" s="39"/>
    </row>
    <row r="213" spans="1:24" s="11" customFormat="1" ht="1.5" hidden="1" customHeight="1">
      <c r="A213" s="56"/>
      <c r="B213" s="123" t="s">
        <v>99</v>
      </c>
      <c r="C213" s="126">
        <v>2018</v>
      </c>
      <c r="D213" s="126">
        <v>2025</v>
      </c>
      <c r="E213" s="129" t="s">
        <v>14</v>
      </c>
      <c r="F213" s="17" t="s">
        <v>15</v>
      </c>
      <c r="G213" s="9">
        <f t="shared" si="205"/>
        <v>0</v>
      </c>
      <c r="H213" s="9">
        <f>H214+H215</f>
        <v>0</v>
      </c>
      <c r="I213" s="9"/>
      <c r="J213" s="9"/>
      <c r="K213" s="9"/>
      <c r="L213" s="9"/>
      <c r="M213" s="39"/>
      <c r="N213" s="104"/>
      <c r="O213" s="77" t="s">
        <v>82</v>
      </c>
      <c r="P213" s="37" t="s">
        <v>62</v>
      </c>
      <c r="Q213" s="37">
        <v>1450</v>
      </c>
      <c r="R213" s="37">
        <v>1450</v>
      </c>
      <c r="S213" s="8"/>
      <c r="T213" s="8"/>
      <c r="U213" s="8"/>
      <c r="V213" s="8"/>
      <c r="W213" s="39"/>
      <c r="X213" s="39"/>
    </row>
    <row r="214" spans="1:24" s="11" customFormat="1" ht="62.25" hidden="1" customHeight="1">
      <c r="A214" s="56"/>
      <c r="B214" s="124"/>
      <c r="C214" s="127"/>
      <c r="D214" s="127"/>
      <c r="E214" s="130"/>
      <c r="F214" s="17" t="s">
        <v>16</v>
      </c>
      <c r="G214" s="9">
        <f t="shared" si="205"/>
        <v>0</v>
      </c>
      <c r="H214" s="9">
        <v>0</v>
      </c>
      <c r="I214" s="9"/>
      <c r="J214" s="9"/>
      <c r="K214" s="9"/>
      <c r="L214" s="9"/>
      <c r="M214" s="39"/>
      <c r="N214" s="104"/>
      <c r="O214" s="76"/>
      <c r="P214" s="8"/>
      <c r="Q214" s="37"/>
      <c r="R214" s="37"/>
      <c r="S214" s="8"/>
      <c r="T214" s="8"/>
      <c r="U214" s="8"/>
      <c r="V214" s="8"/>
      <c r="W214" s="39"/>
      <c r="X214" s="39"/>
    </row>
    <row r="215" spans="1:24" s="11" customFormat="1" ht="62.25" hidden="1" customHeight="1">
      <c r="A215" s="56"/>
      <c r="B215" s="125"/>
      <c r="C215" s="128"/>
      <c r="D215" s="128"/>
      <c r="E215" s="131"/>
      <c r="F215" s="17" t="s">
        <v>17</v>
      </c>
      <c r="G215" s="9">
        <f t="shared" si="205"/>
        <v>0</v>
      </c>
      <c r="H215" s="9"/>
      <c r="I215" s="9"/>
      <c r="J215" s="9"/>
      <c r="K215" s="9"/>
      <c r="L215" s="9"/>
      <c r="M215" s="39"/>
      <c r="N215" s="104"/>
      <c r="O215" s="76"/>
      <c r="P215" s="8"/>
      <c r="Q215" s="37"/>
      <c r="R215" s="37"/>
      <c r="S215" s="8"/>
      <c r="T215" s="8"/>
      <c r="U215" s="8"/>
      <c r="V215" s="8"/>
      <c r="W215" s="39"/>
      <c r="X215" s="39"/>
    </row>
    <row r="216" spans="1:24" s="11" customFormat="1" ht="58.5" hidden="1" customHeight="1">
      <c r="A216" s="57"/>
      <c r="B216" s="123" t="s">
        <v>101</v>
      </c>
      <c r="C216" s="126">
        <v>2019</v>
      </c>
      <c r="D216" s="126">
        <v>2024</v>
      </c>
      <c r="E216" s="129" t="s">
        <v>14</v>
      </c>
      <c r="F216" s="17" t="s">
        <v>15</v>
      </c>
      <c r="G216" s="9">
        <f t="shared" si="205"/>
        <v>0</v>
      </c>
      <c r="H216" s="9">
        <f>H217+H218</f>
        <v>0</v>
      </c>
      <c r="I216" s="9"/>
      <c r="J216" s="9"/>
      <c r="K216" s="9"/>
      <c r="L216" s="9"/>
      <c r="M216" s="39"/>
      <c r="N216" s="104"/>
      <c r="O216" s="75" t="s">
        <v>100</v>
      </c>
      <c r="P216" s="8" t="s">
        <v>57</v>
      </c>
      <c r="Q216" s="37"/>
      <c r="R216" s="37">
        <v>0</v>
      </c>
      <c r="S216" s="8"/>
      <c r="T216" s="8"/>
      <c r="U216" s="8"/>
      <c r="V216" s="8"/>
      <c r="W216" s="39"/>
      <c r="X216" s="39"/>
    </row>
    <row r="217" spans="1:24" s="11" customFormat="1" ht="62.25" hidden="1" customHeight="1">
      <c r="A217" s="57"/>
      <c r="B217" s="124"/>
      <c r="C217" s="127"/>
      <c r="D217" s="127"/>
      <c r="E217" s="130"/>
      <c r="F217" s="17" t="s">
        <v>16</v>
      </c>
      <c r="G217" s="9">
        <f t="shared" si="205"/>
        <v>0</v>
      </c>
      <c r="H217" s="9"/>
      <c r="I217" s="9"/>
      <c r="J217" s="9"/>
      <c r="K217" s="9"/>
      <c r="L217" s="9"/>
      <c r="M217" s="39"/>
      <c r="N217" s="104"/>
      <c r="O217" s="76"/>
      <c r="P217" s="8"/>
      <c r="Q217" s="37"/>
      <c r="R217" s="37"/>
      <c r="S217" s="8"/>
      <c r="T217" s="8"/>
      <c r="U217" s="8"/>
      <c r="V217" s="8"/>
      <c r="W217" s="39"/>
      <c r="X217" s="39"/>
    </row>
    <row r="218" spans="1:24" s="11" customFormat="1" ht="42" hidden="1" customHeight="1">
      <c r="A218" s="57"/>
      <c r="B218" s="125"/>
      <c r="C218" s="128"/>
      <c r="D218" s="128"/>
      <c r="E218" s="131"/>
      <c r="F218" s="17" t="s">
        <v>17</v>
      </c>
      <c r="G218" s="9">
        <f t="shared" si="205"/>
        <v>0</v>
      </c>
      <c r="H218" s="9"/>
      <c r="I218" s="9"/>
      <c r="J218" s="9"/>
      <c r="K218" s="9"/>
      <c r="L218" s="9"/>
      <c r="M218" s="39"/>
      <c r="N218" s="104"/>
      <c r="O218" s="76"/>
      <c r="P218" s="8"/>
      <c r="Q218" s="37"/>
      <c r="R218" s="37"/>
      <c r="S218" s="8"/>
      <c r="T218" s="8"/>
      <c r="U218" s="8"/>
      <c r="V218" s="8"/>
      <c r="W218" s="39"/>
      <c r="X218" s="39"/>
    </row>
    <row r="219" spans="1:24" s="11" customFormat="1" ht="49.5" hidden="1" customHeight="1">
      <c r="A219" s="58"/>
      <c r="B219" s="123" t="s">
        <v>102</v>
      </c>
      <c r="C219" s="126">
        <v>2019</v>
      </c>
      <c r="D219" s="126">
        <v>2024</v>
      </c>
      <c r="E219" s="129" t="s">
        <v>14</v>
      </c>
      <c r="F219" s="17" t="s">
        <v>15</v>
      </c>
      <c r="G219" s="9">
        <f t="shared" si="205"/>
        <v>0</v>
      </c>
      <c r="H219" s="9">
        <f>H220+H221</f>
        <v>0</v>
      </c>
      <c r="I219" s="9"/>
      <c r="J219" s="9"/>
      <c r="K219" s="9"/>
      <c r="L219" s="9"/>
      <c r="M219" s="39"/>
      <c r="N219" s="104"/>
      <c r="O219" s="77" t="s">
        <v>123</v>
      </c>
      <c r="P219" s="8" t="s">
        <v>79</v>
      </c>
      <c r="Q219" s="37"/>
      <c r="R219" s="37">
        <v>0</v>
      </c>
      <c r="S219" s="8"/>
      <c r="T219" s="8"/>
      <c r="U219" s="8"/>
      <c r="V219" s="8"/>
      <c r="W219" s="39"/>
      <c r="X219" s="39"/>
    </row>
    <row r="220" spans="1:24" s="11" customFormat="1" ht="61.5" hidden="1" customHeight="1">
      <c r="A220" s="58"/>
      <c r="B220" s="124"/>
      <c r="C220" s="127"/>
      <c r="D220" s="127"/>
      <c r="E220" s="130"/>
      <c r="F220" s="17" t="s">
        <v>16</v>
      </c>
      <c r="G220" s="9">
        <f t="shared" si="205"/>
        <v>0</v>
      </c>
      <c r="H220" s="9"/>
      <c r="I220" s="9"/>
      <c r="J220" s="9"/>
      <c r="K220" s="9"/>
      <c r="L220" s="9"/>
      <c r="M220" s="39"/>
      <c r="N220" s="104"/>
      <c r="O220" s="76"/>
      <c r="P220" s="8"/>
      <c r="Q220" s="37"/>
      <c r="R220" s="37"/>
      <c r="S220" s="8"/>
      <c r="T220" s="8"/>
      <c r="U220" s="8"/>
      <c r="V220" s="8"/>
      <c r="W220" s="39"/>
      <c r="X220" s="39"/>
    </row>
    <row r="221" spans="1:24" s="11" customFormat="1" ht="72" hidden="1" customHeight="1">
      <c r="A221" s="58"/>
      <c r="B221" s="125"/>
      <c r="C221" s="128"/>
      <c r="D221" s="128"/>
      <c r="E221" s="131"/>
      <c r="F221" s="17" t="s">
        <v>17</v>
      </c>
      <c r="G221" s="9">
        <f t="shared" si="205"/>
        <v>0</v>
      </c>
      <c r="H221" s="9"/>
      <c r="I221" s="9"/>
      <c r="J221" s="9"/>
      <c r="K221" s="9"/>
      <c r="L221" s="9"/>
      <c r="M221" s="39"/>
      <c r="N221" s="104"/>
      <c r="O221" s="76"/>
      <c r="P221" s="8"/>
      <c r="Q221" s="37"/>
      <c r="R221" s="37"/>
      <c r="S221" s="8"/>
      <c r="T221" s="8"/>
      <c r="U221" s="8"/>
      <c r="V221" s="8"/>
      <c r="W221" s="39"/>
      <c r="X221" s="39"/>
    </row>
    <row r="222" spans="1:24" s="11" customFormat="1" ht="37.5" customHeight="1">
      <c r="A222" s="66"/>
      <c r="B222" s="123" t="s">
        <v>101</v>
      </c>
      <c r="C222" s="126">
        <v>2020</v>
      </c>
      <c r="D222" s="126">
        <v>2025</v>
      </c>
      <c r="E222" s="129" t="s">
        <v>14</v>
      </c>
      <c r="F222" s="17" t="s">
        <v>15</v>
      </c>
      <c r="G222" s="9">
        <f>H222+I222+J222+K222+L222+M222+N222</f>
        <v>480996</v>
      </c>
      <c r="H222" s="9"/>
      <c r="I222" s="9">
        <f>I223+I224</f>
        <v>480996</v>
      </c>
      <c r="J222" s="9"/>
      <c r="K222" s="9"/>
      <c r="L222" s="9"/>
      <c r="M222" s="39"/>
      <c r="N222" s="104"/>
      <c r="O222" s="75" t="s">
        <v>100</v>
      </c>
      <c r="P222" s="8" t="s">
        <v>57</v>
      </c>
      <c r="Q222" s="37"/>
      <c r="R222" s="37"/>
      <c r="S222" s="8">
        <v>100</v>
      </c>
      <c r="T222" s="8"/>
      <c r="U222" s="8"/>
      <c r="V222" s="8"/>
      <c r="W222" s="39"/>
      <c r="X222" s="39"/>
    </row>
    <row r="223" spans="1:24" s="11" customFormat="1" ht="63" customHeight="1">
      <c r="A223" s="66"/>
      <c r="B223" s="124"/>
      <c r="C223" s="127"/>
      <c r="D223" s="127"/>
      <c r="E223" s="130"/>
      <c r="F223" s="17" t="s">
        <v>16</v>
      </c>
      <c r="G223" s="9">
        <f>H223+I223+J223+K223+L223+M223+N223</f>
        <v>480996</v>
      </c>
      <c r="H223" s="9"/>
      <c r="I223" s="9">
        <v>480996</v>
      </c>
      <c r="J223" s="9"/>
      <c r="K223" s="9"/>
      <c r="L223" s="9"/>
      <c r="M223" s="39"/>
      <c r="N223" s="104"/>
      <c r="O223" s="76"/>
      <c r="P223" s="8"/>
      <c r="Q223" s="37"/>
      <c r="R223" s="37"/>
      <c r="S223" s="8"/>
      <c r="T223" s="8"/>
      <c r="U223" s="8"/>
      <c r="V223" s="8"/>
      <c r="W223" s="39"/>
      <c r="X223" s="39"/>
    </row>
    <row r="224" spans="1:24" s="11" customFormat="1" ht="58.5" customHeight="1">
      <c r="A224" s="66"/>
      <c r="B224" s="125"/>
      <c r="C224" s="128"/>
      <c r="D224" s="128"/>
      <c r="E224" s="131"/>
      <c r="F224" s="17" t="s">
        <v>17</v>
      </c>
      <c r="G224" s="9">
        <f>H224+I224+J224+K224+L224+M224+N224</f>
        <v>0</v>
      </c>
      <c r="H224" s="9"/>
      <c r="I224" s="9"/>
      <c r="J224" s="9"/>
      <c r="K224" s="9"/>
      <c r="L224" s="9"/>
      <c r="M224" s="39"/>
      <c r="N224" s="104"/>
      <c r="O224" s="76"/>
      <c r="P224" s="8"/>
      <c r="Q224" s="37"/>
      <c r="R224" s="37"/>
      <c r="S224" s="8"/>
      <c r="T224" s="8"/>
      <c r="U224" s="8"/>
      <c r="V224" s="8"/>
      <c r="W224" s="39"/>
      <c r="X224" s="39"/>
    </row>
    <row r="225" spans="1:24" s="11" customFormat="1" ht="39" customHeight="1">
      <c r="A225" s="66"/>
      <c r="B225" s="123" t="s">
        <v>121</v>
      </c>
      <c r="C225" s="126">
        <v>2020</v>
      </c>
      <c r="D225" s="126">
        <v>2025</v>
      </c>
      <c r="E225" s="129" t="s">
        <v>14</v>
      </c>
      <c r="F225" s="17" t="s">
        <v>15</v>
      </c>
      <c r="G225" s="9">
        <f t="shared" ref="G225:G239" si="206">H225+I225+J225+K225+L225+M225+N225</f>
        <v>28099286.91</v>
      </c>
      <c r="H225" s="9"/>
      <c r="I225" s="9">
        <f>I226+I227</f>
        <v>28099286.91</v>
      </c>
      <c r="J225" s="9"/>
      <c r="K225" s="9"/>
      <c r="L225" s="9"/>
      <c r="M225" s="39"/>
      <c r="N225" s="104"/>
      <c r="O225" s="77" t="s">
        <v>82</v>
      </c>
      <c r="P225" s="63" t="s">
        <v>159</v>
      </c>
      <c r="Q225" s="37"/>
      <c r="R225" s="37"/>
      <c r="S225" s="8">
        <v>20.82</v>
      </c>
      <c r="T225" s="8"/>
      <c r="U225" s="8"/>
      <c r="V225" s="8"/>
      <c r="W225" s="39"/>
      <c r="X225" s="39"/>
    </row>
    <row r="226" spans="1:24" s="11" customFormat="1" ht="64.5" customHeight="1">
      <c r="A226" s="66"/>
      <c r="B226" s="124"/>
      <c r="C226" s="127"/>
      <c r="D226" s="127"/>
      <c r="E226" s="130"/>
      <c r="F226" s="17" t="s">
        <v>16</v>
      </c>
      <c r="G226" s="9">
        <f t="shared" si="206"/>
        <v>1913087.29</v>
      </c>
      <c r="H226" s="9"/>
      <c r="I226" s="9">
        <v>1913087.29</v>
      </c>
      <c r="J226" s="9"/>
      <c r="K226" s="9"/>
      <c r="L226" s="9"/>
      <c r="M226" s="39"/>
      <c r="N226" s="104"/>
      <c r="O226" s="76"/>
      <c r="P226" s="8"/>
      <c r="Q226" s="37"/>
      <c r="R226" s="37"/>
      <c r="S226" s="8"/>
      <c r="T226" s="8"/>
      <c r="U226" s="8"/>
      <c r="V226" s="8"/>
      <c r="W226" s="39"/>
      <c r="X226" s="39"/>
    </row>
    <row r="227" spans="1:24" s="11" customFormat="1" ht="50.25" customHeight="1">
      <c r="A227" s="66"/>
      <c r="B227" s="125"/>
      <c r="C227" s="128"/>
      <c r="D227" s="128"/>
      <c r="E227" s="131"/>
      <c r="F227" s="17" t="s">
        <v>17</v>
      </c>
      <c r="G227" s="9">
        <f t="shared" si="206"/>
        <v>26186199.620000001</v>
      </c>
      <c r="H227" s="9"/>
      <c r="I227" s="9">
        <v>26186199.620000001</v>
      </c>
      <c r="J227" s="9"/>
      <c r="K227" s="9"/>
      <c r="L227" s="9"/>
      <c r="M227" s="39"/>
      <c r="N227" s="104"/>
      <c r="O227" s="76"/>
      <c r="P227" s="8"/>
      <c r="Q227" s="37"/>
      <c r="R227" s="37"/>
      <c r="S227" s="8"/>
      <c r="T227" s="8"/>
      <c r="U227" s="8"/>
      <c r="V227" s="8"/>
      <c r="W227" s="39"/>
      <c r="X227" s="39"/>
    </row>
    <row r="228" spans="1:24" s="11" customFormat="1" ht="52.5" customHeight="1">
      <c r="A228" s="66"/>
      <c r="B228" s="123" t="s">
        <v>122</v>
      </c>
      <c r="C228" s="126">
        <v>2020</v>
      </c>
      <c r="D228" s="126">
        <v>2025</v>
      </c>
      <c r="E228" s="129" t="s">
        <v>14</v>
      </c>
      <c r="F228" s="17" t="s">
        <v>15</v>
      </c>
      <c r="G228" s="9">
        <f t="shared" si="206"/>
        <v>26037059.780000001</v>
      </c>
      <c r="H228" s="9"/>
      <c r="I228" s="9">
        <f>I229+I230</f>
        <v>26037059.780000001</v>
      </c>
      <c r="J228" s="9"/>
      <c r="K228" s="9"/>
      <c r="L228" s="9"/>
      <c r="M228" s="39"/>
      <c r="N228" s="104"/>
      <c r="O228" s="77" t="s">
        <v>123</v>
      </c>
      <c r="P228" s="8" t="s">
        <v>79</v>
      </c>
      <c r="Q228" s="37"/>
      <c r="R228" s="37"/>
      <c r="S228" s="37">
        <v>0.95899999999999996</v>
      </c>
      <c r="T228" s="8"/>
      <c r="U228" s="8"/>
      <c r="V228" s="8"/>
      <c r="W228" s="39"/>
      <c r="X228" s="39"/>
    </row>
    <row r="229" spans="1:24" s="11" customFormat="1" ht="67.5" customHeight="1">
      <c r="A229" s="66"/>
      <c r="B229" s="124"/>
      <c r="C229" s="127"/>
      <c r="D229" s="127"/>
      <c r="E229" s="130"/>
      <c r="F229" s="17" t="s">
        <v>16</v>
      </c>
      <c r="G229" s="9">
        <f t="shared" si="206"/>
        <v>1301853</v>
      </c>
      <c r="H229" s="9"/>
      <c r="I229" s="9">
        <v>1301853</v>
      </c>
      <c r="J229" s="9"/>
      <c r="K229" s="9"/>
      <c r="L229" s="9"/>
      <c r="M229" s="39"/>
      <c r="N229" s="104"/>
      <c r="O229" s="76"/>
      <c r="P229" s="8"/>
      <c r="Q229" s="37"/>
      <c r="R229" s="37"/>
      <c r="S229" s="8"/>
      <c r="T229" s="8"/>
      <c r="U229" s="8"/>
      <c r="V229" s="8"/>
      <c r="W229" s="39"/>
      <c r="X229" s="39"/>
    </row>
    <row r="230" spans="1:24" s="11" customFormat="1" ht="54" customHeight="1">
      <c r="A230" s="66"/>
      <c r="B230" s="125"/>
      <c r="C230" s="128"/>
      <c r="D230" s="128"/>
      <c r="E230" s="131"/>
      <c r="F230" s="17" t="s">
        <v>17</v>
      </c>
      <c r="G230" s="9">
        <f t="shared" si="206"/>
        <v>24735206.780000001</v>
      </c>
      <c r="H230" s="9"/>
      <c r="I230" s="9">
        <v>24735206.780000001</v>
      </c>
      <c r="J230" s="9"/>
      <c r="K230" s="9"/>
      <c r="L230" s="9"/>
      <c r="M230" s="39"/>
      <c r="N230" s="104"/>
      <c r="O230" s="76"/>
      <c r="P230" s="8"/>
      <c r="Q230" s="37"/>
      <c r="R230" s="37"/>
      <c r="S230" s="8"/>
      <c r="T230" s="8"/>
      <c r="U230" s="8"/>
      <c r="V230" s="8"/>
      <c r="W230" s="39"/>
      <c r="X230" s="39"/>
    </row>
    <row r="231" spans="1:24" s="11" customFormat="1" ht="54" customHeight="1">
      <c r="A231" s="71"/>
      <c r="B231" s="123" t="s">
        <v>164</v>
      </c>
      <c r="C231" s="126">
        <v>2021</v>
      </c>
      <c r="D231" s="126">
        <v>2025</v>
      </c>
      <c r="E231" s="129" t="s">
        <v>14</v>
      </c>
      <c r="F231" s="17" t="s">
        <v>15</v>
      </c>
      <c r="G231" s="9">
        <f t="shared" si="206"/>
        <v>999991.2</v>
      </c>
      <c r="H231" s="9"/>
      <c r="I231" s="9"/>
      <c r="J231" s="9">
        <f>J232+J233</f>
        <v>999991.2</v>
      </c>
      <c r="K231" s="9"/>
      <c r="L231" s="9"/>
      <c r="M231" s="39"/>
      <c r="N231" s="104"/>
      <c r="O231" s="77" t="s">
        <v>82</v>
      </c>
      <c r="P231" s="8" t="s">
        <v>62</v>
      </c>
      <c r="Q231" s="37"/>
      <c r="R231" s="37"/>
      <c r="S231" s="8"/>
      <c r="T231" s="8">
        <v>700</v>
      </c>
      <c r="U231" s="8"/>
      <c r="V231" s="8"/>
      <c r="W231" s="39"/>
      <c r="X231" s="39"/>
    </row>
    <row r="232" spans="1:24" s="11" customFormat="1" ht="54" customHeight="1">
      <c r="A232" s="71"/>
      <c r="B232" s="124"/>
      <c r="C232" s="127"/>
      <c r="D232" s="127"/>
      <c r="E232" s="130"/>
      <c r="F232" s="17" t="s">
        <v>16</v>
      </c>
      <c r="G232" s="9">
        <f t="shared" si="206"/>
        <v>65991.199999999997</v>
      </c>
      <c r="H232" s="9"/>
      <c r="I232" s="9"/>
      <c r="J232" s="9">
        <v>65991.199999999997</v>
      </c>
      <c r="K232" s="9"/>
      <c r="L232" s="9"/>
      <c r="M232" s="39"/>
      <c r="N232" s="104"/>
      <c r="O232" s="76"/>
      <c r="P232" s="8"/>
      <c r="Q232" s="37"/>
      <c r="R232" s="37"/>
      <c r="S232" s="8"/>
      <c r="T232" s="8"/>
      <c r="U232" s="8"/>
      <c r="V232" s="8"/>
      <c r="W232" s="39"/>
      <c r="X232" s="39"/>
    </row>
    <row r="233" spans="1:24" s="11" customFormat="1" ht="49.5" customHeight="1">
      <c r="A233" s="71"/>
      <c r="B233" s="125"/>
      <c r="C233" s="128"/>
      <c r="D233" s="128"/>
      <c r="E233" s="131"/>
      <c r="F233" s="17" t="s">
        <v>17</v>
      </c>
      <c r="G233" s="9">
        <f t="shared" si="206"/>
        <v>934000</v>
      </c>
      <c r="H233" s="9"/>
      <c r="I233" s="9"/>
      <c r="J233" s="9">
        <v>934000</v>
      </c>
      <c r="K233" s="9"/>
      <c r="L233" s="9"/>
      <c r="M233" s="39"/>
      <c r="N233" s="104"/>
      <c r="O233" s="76"/>
      <c r="P233" s="8"/>
      <c r="Q233" s="37"/>
      <c r="R233" s="37"/>
      <c r="S233" s="8"/>
      <c r="T233" s="8"/>
      <c r="U233" s="8"/>
      <c r="V233" s="8"/>
      <c r="W233" s="39"/>
      <c r="X233" s="39"/>
    </row>
    <row r="234" spans="1:24" s="11" customFormat="1" ht="45.75" customHeight="1">
      <c r="A234" s="71"/>
      <c r="B234" s="123" t="s">
        <v>160</v>
      </c>
      <c r="C234" s="126">
        <v>2021</v>
      </c>
      <c r="D234" s="126">
        <v>2025</v>
      </c>
      <c r="E234" s="129" t="s">
        <v>14</v>
      </c>
      <c r="F234" s="17" t="s">
        <v>15</v>
      </c>
      <c r="G234" s="9">
        <f t="shared" si="206"/>
        <v>113202539.19</v>
      </c>
      <c r="H234" s="9"/>
      <c r="I234" s="9"/>
      <c r="J234" s="9">
        <f>J235+J236</f>
        <v>113202539.19</v>
      </c>
      <c r="K234" s="9"/>
      <c r="L234" s="9"/>
      <c r="M234" s="39"/>
      <c r="N234" s="104"/>
      <c r="O234" s="77" t="s">
        <v>123</v>
      </c>
      <c r="P234" s="8" t="s">
        <v>146</v>
      </c>
      <c r="Q234" s="37"/>
      <c r="R234" s="37"/>
      <c r="S234" s="8"/>
      <c r="T234" s="37">
        <v>1865.89</v>
      </c>
      <c r="U234" s="8"/>
      <c r="V234" s="8"/>
      <c r="W234" s="39"/>
      <c r="X234" s="39"/>
    </row>
    <row r="235" spans="1:24" s="11" customFormat="1" ht="54" customHeight="1">
      <c r="A235" s="71"/>
      <c r="B235" s="124"/>
      <c r="C235" s="127"/>
      <c r="D235" s="127"/>
      <c r="E235" s="130"/>
      <c r="F235" s="17" t="s">
        <v>16</v>
      </c>
      <c r="G235" s="9">
        <f t="shared" si="206"/>
        <v>5660126.96</v>
      </c>
      <c r="H235" s="9"/>
      <c r="I235" s="9"/>
      <c r="J235" s="9">
        <v>5660126.96</v>
      </c>
      <c r="L235" s="9"/>
      <c r="M235" s="39"/>
      <c r="N235" s="104"/>
      <c r="O235" s="76"/>
      <c r="P235" s="8"/>
      <c r="Q235" s="37"/>
      <c r="R235" s="37"/>
      <c r="S235" s="8"/>
      <c r="T235" s="8"/>
      <c r="U235" s="8"/>
      <c r="V235" s="8"/>
      <c r="W235" s="39"/>
      <c r="X235" s="39"/>
    </row>
    <row r="236" spans="1:24" s="11" customFormat="1" ht="45.75" customHeight="1">
      <c r="A236" s="71"/>
      <c r="B236" s="125"/>
      <c r="C236" s="128"/>
      <c r="D236" s="128"/>
      <c r="E236" s="131"/>
      <c r="F236" s="17" t="s">
        <v>17</v>
      </c>
      <c r="G236" s="9">
        <f t="shared" si="206"/>
        <v>107542412.23</v>
      </c>
      <c r="H236" s="9"/>
      <c r="I236" s="9"/>
      <c r="J236" s="9">
        <v>107542412.23</v>
      </c>
      <c r="K236" s="9"/>
      <c r="L236" s="9"/>
      <c r="M236" s="39"/>
      <c r="N236" s="104"/>
      <c r="O236" s="76"/>
      <c r="P236" s="8"/>
      <c r="Q236" s="37"/>
      <c r="R236" s="37"/>
      <c r="S236" s="8"/>
      <c r="T236" s="8"/>
      <c r="U236" s="8"/>
      <c r="V236" s="8"/>
      <c r="W236" s="39"/>
      <c r="X236" s="39"/>
    </row>
    <row r="237" spans="1:24" s="11" customFormat="1" ht="63" customHeight="1">
      <c r="A237" s="71"/>
      <c r="B237" s="123" t="s">
        <v>171</v>
      </c>
      <c r="C237" s="126">
        <v>2021</v>
      </c>
      <c r="D237" s="126">
        <v>2025</v>
      </c>
      <c r="E237" s="129" t="s">
        <v>14</v>
      </c>
      <c r="F237" s="17" t="s">
        <v>15</v>
      </c>
      <c r="G237" s="9">
        <f t="shared" si="206"/>
        <v>1267620</v>
      </c>
      <c r="H237" s="9"/>
      <c r="I237" s="9"/>
      <c r="J237" s="9">
        <f>J238+J239</f>
        <v>1267620</v>
      </c>
      <c r="K237" s="9"/>
      <c r="L237" s="9"/>
      <c r="M237" s="39"/>
      <c r="N237" s="104"/>
      <c r="O237" s="77" t="s">
        <v>170</v>
      </c>
      <c r="P237" s="8" t="s">
        <v>60</v>
      </c>
      <c r="Q237" s="37"/>
      <c r="R237" s="37"/>
      <c r="S237" s="8"/>
      <c r="T237" s="8">
        <v>12</v>
      </c>
      <c r="U237" s="8"/>
      <c r="V237" s="8"/>
      <c r="W237" s="39"/>
      <c r="X237" s="39"/>
    </row>
    <row r="238" spans="1:24" s="11" customFormat="1" ht="45.75" customHeight="1">
      <c r="A238" s="71"/>
      <c r="B238" s="124"/>
      <c r="C238" s="127"/>
      <c r="D238" s="127"/>
      <c r="E238" s="130"/>
      <c r="F238" s="17" t="s">
        <v>16</v>
      </c>
      <c r="G238" s="9">
        <f t="shared" si="206"/>
        <v>67620</v>
      </c>
      <c r="H238" s="9"/>
      <c r="I238" s="9"/>
      <c r="J238" s="9">
        <v>67620</v>
      </c>
      <c r="K238" s="9"/>
      <c r="L238" s="9"/>
      <c r="M238" s="39"/>
      <c r="N238" s="104"/>
      <c r="O238" s="76"/>
      <c r="P238" s="8"/>
      <c r="Q238" s="37"/>
      <c r="R238" s="37"/>
      <c r="S238" s="8"/>
      <c r="T238" s="8"/>
      <c r="U238" s="8"/>
      <c r="V238" s="8"/>
      <c r="W238" s="39"/>
      <c r="X238" s="39"/>
    </row>
    <row r="239" spans="1:24" s="11" customFormat="1" ht="45.75" customHeight="1">
      <c r="A239" s="71"/>
      <c r="B239" s="125"/>
      <c r="C239" s="128"/>
      <c r="D239" s="128"/>
      <c r="E239" s="131"/>
      <c r="F239" s="17" t="s">
        <v>17</v>
      </c>
      <c r="G239" s="9">
        <f t="shared" si="206"/>
        <v>1200000</v>
      </c>
      <c r="H239" s="9"/>
      <c r="I239" s="9"/>
      <c r="J239" s="9">
        <v>1200000</v>
      </c>
      <c r="K239" s="9"/>
      <c r="L239" s="9"/>
      <c r="M239" s="39"/>
      <c r="N239" s="104"/>
      <c r="O239" s="76"/>
      <c r="P239" s="8"/>
      <c r="Q239" s="37"/>
      <c r="R239" s="37"/>
      <c r="S239" s="8"/>
      <c r="T239" s="8"/>
      <c r="U239" s="8"/>
      <c r="V239" s="8"/>
      <c r="W239" s="39"/>
      <c r="X239" s="39"/>
    </row>
    <row r="240" spans="1:24" s="11" customFormat="1" ht="27" customHeight="1">
      <c r="A240" s="98" t="s">
        <v>169</v>
      </c>
      <c r="B240" s="142" t="s">
        <v>139</v>
      </c>
      <c r="C240" s="126">
        <v>2020</v>
      </c>
      <c r="D240" s="126">
        <v>2025</v>
      </c>
      <c r="E240" s="129" t="s">
        <v>14</v>
      </c>
      <c r="F240" s="17" t="s">
        <v>15</v>
      </c>
      <c r="G240" s="86">
        <f>H240+I240+J240+K240+L240+M240+N240</f>
        <v>190744416.96999997</v>
      </c>
      <c r="H240" s="86">
        <f>H228+H225+H222+H216+H201+H195+H192+H189+H186+H219</f>
        <v>0</v>
      </c>
      <c r="I240" s="86">
        <f>I228+I225+I222+I216+I201+I195+I192+I189+I186+I219</f>
        <v>56635880.410000004</v>
      </c>
      <c r="J240" s="86">
        <f>J228+J225+J222+J216+J201+J195+J192+J189+J186+J219+J234+J231+J237</f>
        <v>118159967.09999999</v>
      </c>
      <c r="K240" s="86">
        <f>K228+K225+K222+K216+K201+K195+K192+K189+K186+K219</f>
        <v>3937972</v>
      </c>
      <c r="L240" s="86">
        <f t="shared" ref="L240:N240" si="207">L228+L225+L222+L216+L201+L195+L192+L189+L186+L219</f>
        <v>3745270</v>
      </c>
      <c r="M240" s="86">
        <f t="shared" si="207"/>
        <v>4132663.73</v>
      </c>
      <c r="N240" s="86">
        <f t="shared" si="207"/>
        <v>4132663.73</v>
      </c>
      <c r="O240" s="76"/>
      <c r="P240" s="8"/>
      <c r="Q240" s="37"/>
      <c r="R240" s="37"/>
      <c r="S240" s="8"/>
      <c r="T240" s="8"/>
      <c r="U240" s="8"/>
      <c r="V240" s="8"/>
      <c r="W240" s="39"/>
      <c r="X240" s="39"/>
    </row>
    <row r="241" spans="1:24" s="11" customFormat="1" ht="60.75" customHeight="1">
      <c r="A241" s="19"/>
      <c r="B241" s="143"/>
      <c r="C241" s="127"/>
      <c r="D241" s="127"/>
      <c r="E241" s="130"/>
      <c r="F241" s="17" t="s">
        <v>16</v>
      </c>
      <c r="G241" s="86">
        <f>H241+I241+J241+K241+L241+M241+N241</f>
        <v>30146598.34</v>
      </c>
      <c r="H241" s="9">
        <f>H229+H226+H223+H220+H217+H202+H196+H193+H190+H187</f>
        <v>0</v>
      </c>
      <c r="I241" s="9">
        <f t="shared" ref="I241:N241" si="208">I229+I226+I223+I220+I217+I202+I196+I193+I190+I187</f>
        <v>5714474.0100000007</v>
      </c>
      <c r="J241" s="9">
        <f>J229+J226+J223+J220+J217+J202+J196+J193+J190+J187+J235+J232+J238</f>
        <v>8483554.8699999992</v>
      </c>
      <c r="K241" s="9">
        <f t="shared" si="208"/>
        <v>3937972</v>
      </c>
      <c r="L241" s="9">
        <f t="shared" si="208"/>
        <v>3745270</v>
      </c>
      <c r="M241" s="9">
        <f t="shared" si="208"/>
        <v>4132663.73</v>
      </c>
      <c r="N241" s="9">
        <f t="shared" si="208"/>
        <v>4132663.73</v>
      </c>
      <c r="O241" s="76"/>
      <c r="P241" s="8"/>
      <c r="Q241" s="37"/>
      <c r="R241" s="37"/>
      <c r="S241" s="8"/>
      <c r="T241" s="8"/>
      <c r="U241" s="8"/>
      <c r="V241" s="8"/>
      <c r="W241" s="39"/>
      <c r="X241" s="39"/>
    </row>
    <row r="242" spans="1:24" s="11" customFormat="1" ht="47.25" customHeight="1">
      <c r="A242" s="27"/>
      <c r="B242" s="144"/>
      <c r="C242" s="128"/>
      <c r="D242" s="128"/>
      <c r="E242" s="131"/>
      <c r="F242" s="17" t="s">
        <v>17</v>
      </c>
      <c r="G242" s="86">
        <f>H242+I242+J242+K242+L242+M242+N242</f>
        <v>160597818.63</v>
      </c>
      <c r="H242" s="9">
        <f>H230+H227+H224+H221+H218+H203+H197+H194+H191+H188</f>
        <v>0</v>
      </c>
      <c r="I242" s="9">
        <f t="shared" ref="I242:N242" si="209">I230+I227+I224+I221+I218+I203+I197+I194+I191+I188</f>
        <v>50921406.400000006</v>
      </c>
      <c r="J242" s="9">
        <f>J230+J227+J224+J221+J218+J203+J197+J194+J191+J188+J233+J236+J239</f>
        <v>109676412.23</v>
      </c>
      <c r="K242" s="9">
        <f t="shared" si="209"/>
        <v>0</v>
      </c>
      <c r="L242" s="9">
        <f t="shared" si="209"/>
        <v>0</v>
      </c>
      <c r="M242" s="9">
        <f t="shared" si="209"/>
        <v>0</v>
      </c>
      <c r="N242" s="9">
        <f t="shared" si="209"/>
        <v>0</v>
      </c>
      <c r="O242" s="76"/>
      <c r="P242" s="8"/>
      <c r="Q242" s="37"/>
      <c r="R242" s="37"/>
      <c r="S242" s="8"/>
      <c r="T242" s="8"/>
      <c r="U242" s="8"/>
      <c r="V242" s="8"/>
      <c r="W242" s="39"/>
      <c r="X242" s="39"/>
    </row>
    <row r="243" spans="1:24" s="11" customFormat="1" ht="85.5" customHeight="1">
      <c r="A243" s="132" t="s">
        <v>140</v>
      </c>
      <c r="B243" s="133"/>
      <c r="C243" s="28" t="s">
        <v>42</v>
      </c>
      <c r="D243" s="28" t="s">
        <v>42</v>
      </c>
      <c r="E243" s="28" t="s">
        <v>42</v>
      </c>
      <c r="F243" s="30" t="s">
        <v>42</v>
      </c>
      <c r="G243" s="9" t="s">
        <v>42</v>
      </c>
      <c r="H243" s="23" t="s">
        <v>42</v>
      </c>
      <c r="I243" s="30" t="s">
        <v>42</v>
      </c>
      <c r="J243" s="30" t="s">
        <v>42</v>
      </c>
      <c r="K243" s="23" t="s">
        <v>42</v>
      </c>
      <c r="L243" s="30"/>
      <c r="M243" s="39"/>
      <c r="N243" s="104"/>
      <c r="O243" s="80" t="s">
        <v>42</v>
      </c>
      <c r="P243" s="30" t="s">
        <v>42</v>
      </c>
      <c r="Q243" s="30" t="s">
        <v>42</v>
      </c>
      <c r="R243" s="30" t="s">
        <v>42</v>
      </c>
      <c r="S243" s="30" t="s">
        <v>42</v>
      </c>
      <c r="T243" s="30" t="s">
        <v>42</v>
      </c>
      <c r="U243" s="30" t="s">
        <v>42</v>
      </c>
      <c r="V243" s="30"/>
      <c r="W243" s="39"/>
      <c r="X243" s="39"/>
    </row>
    <row r="244" spans="1:24" s="11" customFormat="1" ht="87" customHeight="1">
      <c r="A244" s="176" t="s">
        <v>85</v>
      </c>
      <c r="B244" s="177"/>
      <c r="C244" s="28">
        <v>2020</v>
      </c>
      <c r="D244" s="28">
        <v>2025</v>
      </c>
      <c r="E244" s="50"/>
      <c r="F244" s="16"/>
      <c r="G244" s="9"/>
      <c r="H244" s="9"/>
      <c r="I244" s="9"/>
      <c r="J244" s="9"/>
      <c r="K244" s="9"/>
      <c r="L244" s="9"/>
      <c r="M244" s="39"/>
      <c r="N244" s="104"/>
      <c r="O244" s="76"/>
      <c r="P244" s="8"/>
      <c r="Q244" s="37"/>
      <c r="R244" s="37"/>
      <c r="S244" s="8"/>
      <c r="T244" s="8"/>
      <c r="U244" s="8"/>
      <c r="V244" s="8"/>
      <c r="W244" s="39"/>
      <c r="X244" s="39"/>
    </row>
    <row r="245" spans="1:24" s="11" customFormat="1" ht="31.5" customHeight="1">
      <c r="A245" s="45"/>
      <c r="B245" s="123" t="s">
        <v>91</v>
      </c>
      <c r="C245" s="126">
        <v>2020</v>
      </c>
      <c r="D245" s="126">
        <v>2025</v>
      </c>
      <c r="E245" s="129" t="s">
        <v>14</v>
      </c>
      <c r="F245" s="16" t="s">
        <v>15</v>
      </c>
      <c r="G245" s="9">
        <f>G248</f>
        <v>0</v>
      </c>
      <c r="H245" s="9">
        <f t="shared" ref="H245:J245" si="210">H248</f>
        <v>0</v>
      </c>
      <c r="I245" s="9">
        <f t="shared" si="210"/>
        <v>0</v>
      </c>
      <c r="J245" s="9">
        <f t="shared" si="210"/>
        <v>0</v>
      </c>
      <c r="K245" s="9">
        <f>K248</f>
        <v>0</v>
      </c>
      <c r="L245" s="9"/>
      <c r="M245" s="39"/>
      <c r="N245" s="104"/>
      <c r="O245" s="76"/>
      <c r="P245" s="8"/>
      <c r="Q245" s="37"/>
      <c r="R245" s="37"/>
      <c r="S245" s="8"/>
      <c r="T245" s="8"/>
      <c r="U245" s="8"/>
      <c r="V245" s="8"/>
      <c r="W245" s="39"/>
      <c r="X245" s="39"/>
    </row>
    <row r="246" spans="1:24" s="11" customFormat="1" ht="31.5" customHeight="1">
      <c r="A246" s="45"/>
      <c r="B246" s="124"/>
      <c r="C246" s="127"/>
      <c r="D246" s="127"/>
      <c r="E246" s="130"/>
      <c r="F246" s="16" t="s">
        <v>84</v>
      </c>
      <c r="G246" s="9">
        <f>G249</f>
        <v>0</v>
      </c>
      <c r="H246" s="9">
        <f t="shared" ref="H246:J246" si="211">H249</f>
        <v>0</v>
      </c>
      <c r="I246" s="9">
        <f t="shared" si="211"/>
        <v>0</v>
      </c>
      <c r="J246" s="9">
        <f t="shared" si="211"/>
        <v>0</v>
      </c>
      <c r="K246" s="9">
        <f>K249</f>
        <v>0</v>
      </c>
      <c r="L246" s="9"/>
      <c r="M246" s="39"/>
      <c r="N246" s="104"/>
      <c r="O246" s="76"/>
      <c r="P246" s="8"/>
      <c r="Q246" s="37"/>
      <c r="R246" s="37"/>
      <c r="S246" s="8"/>
      <c r="T246" s="8"/>
      <c r="U246" s="8"/>
      <c r="V246" s="8"/>
      <c r="W246" s="39"/>
      <c r="X246" s="39"/>
    </row>
    <row r="247" spans="1:24" s="11" customFormat="1" ht="45.75" customHeight="1">
      <c r="A247" s="45"/>
      <c r="B247" s="125"/>
      <c r="C247" s="128"/>
      <c r="D247" s="128"/>
      <c r="E247" s="131"/>
      <c r="F247" s="16" t="s">
        <v>17</v>
      </c>
      <c r="G247" s="9"/>
      <c r="H247" s="9"/>
      <c r="I247" s="9"/>
      <c r="J247" s="9"/>
      <c r="K247" s="9"/>
      <c r="L247" s="9"/>
      <c r="M247" s="39"/>
      <c r="N247" s="104"/>
      <c r="O247" s="76"/>
      <c r="P247" s="8"/>
      <c r="Q247" s="37"/>
      <c r="R247" s="37"/>
      <c r="S247" s="8"/>
      <c r="T247" s="8"/>
      <c r="U247" s="8"/>
      <c r="V247" s="8"/>
      <c r="W247" s="39"/>
      <c r="X247" s="39"/>
    </row>
    <row r="248" spans="1:24" s="11" customFormat="1" ht="28.5" customHeight="1">
      <c r="A248" s="126"/>
      <c r="B248" s="136" t="s">
        <v>105</v>
      </c>
      <c r="C248" s="126">
        <v>2020</v>
      </c>
      <c r="D248" s="126">
        <v>2025</v>
      </c>
      <c r="E248" s="129" t="s">
        <v>14</v>
      </c>
      <c r="F248" s="16" t="s">
        <v>15</v>
      </c>
      <c r="G248" s="9">
        <f>G251</f>
        <v>0</v>
      </c>
      <c r="H248" s="9">
        <f t="shared" ref="H248:J248" si="212">H251</f>
        <v>0</v>
      </c>
      <c r="I248" s="9">
        <f t="shared" si="212"/>
        <v>0</v>
      </c>
      <c r="J248" s="9">
        <f t="shared" si="212"/>
        <v>0</v>
      </c>
      <c r="K248" s="9">
        <f>K251</f>
        <v>0</v>
      </c>
      <c r="L248" s="9"/>
      <c r="M248" s="39"/>
      <c r="N248" s="104"/>
      <c r="O248" s="76"/>
      <c r="P248" s="8"/>
      <c r="Q248" s="37"/>
      <c r="R248" s="37"/>
      <c r="S248" s="8"/>
      <c r="T248" s="8"/>
      <c r="U248" s="8"/>
      <c r="V248" s="8"/>
      <c r="W248" s="39"/>
      <c r="X248" s="39"/>
    </row>
    <row r="249" spans="1:24" s="11" customFormat="1" ht="30" customHeight="1">
      <c r="A249" s="127"/>
      <c r="B249" s="137"/>
      <c r="C249" s="127"/>
      <c r="D249" s="127"/>
      <c r="E249" s="130"/>
      <c r="F249" s="16" t="s">
        <v>84</v>
      </c>
      <c r="G249" s="9">
        <f>G252</f>
        <v>0</v>
      </c>
      <c r="H249" s="9">
        <f t="shared" ref="H249:J249" si="213">H252</f>
        <v>0</v>
      </c>
      <c r="I249" s="9">
        <f t="shared" si="213"/>
        <v>0</v>
      </c>
      <c r="J249" s="9">
        <f t="shared" si="213"/>
        <v>0</v>
      </c>
      <c r="K249" s="9">
        <f>K252</f>
        <v>0</v>
      </c>
      <c r="L249" s="9"/>
      <c r="M249" s="39"/>
      <c r="N249" s="104"/>
      <c r="O249" s="76"/>
      <c r="P249" s="8"/>
      <c r="Q249" s="37"/>
      <c r="R249" s="37"/>
      <c r="S249" s="8"/>
      <c r="T249" s="8"/>
      <c r="U249" s="8"/>
      <c r="V249" s="8"/>
      <c r="W249" s="39"/>
      <c r="X249" s="39"/>
    </row>
    <row r="250" spans="1:24" s="11" customFormat="1" ht="134.25" customHeight="1">
      <c r="A250" s="128"/>
      <c r="B250" s="138"/>
      <c r="C250" s="128"/>
      <c r="D250" s="128"/>
      <c r="E250" s="131"/>
      <c r="F250" s="16" t="s">
        <v>17</v>
      </c>
      <c r="G250" s="9"/>
      <c r="H250" s="9"/>
      <c r="I250" s="9"/>
      <c r="J250" s="9"/>
      <c r="K250" s="9"/>
      <c r="L250" s="9"/>
      <c r="M250" s="39"/>
      <c r="N250" s="104"/>
      <c r="O250" s="76"/>
      <c r="P250" s="8"/>
      <c r="Q250" s="37"/>
      <c r="R250" s="37"/>
      <c r="S250" s="8"/>
      <c r="T250" s="8"/>
      <c r="U250" s="8"/>
      <c r="V250" s="8"/>
      <c r="W250" s="39"/>
      <c r="X250" s="39"/>
    </row>
    <row r="251" spans="1:24" s="11" customFormat="1" ht="58.5" customHeight="1">
      <c r="A251" s="46"/>
      <c r="B251" s="145" t="s">
        <v>86</v>
      </c>
      <c r="C251" s="126">
        <v>2020</v>
      </c>
      <c r="D251" s="126">
        <v>2025</v>
      </c>
      <c r="E251" s="129" t="s">
        <v>14</v>
      </c>
      <c r="F251" s="16" t="s">
        <v>15</v>
      </c>
      <c r="G251" s="9">
        <f>H251+I251+J251+K251+L251</f>
        <v>0</v>
      </c>
      <c r="H251" s="9">
        <f t="shared" ref="H251:J251" si="214">H252</f>
        <v>0</v>
      </c>
      <c r="I251" s="9">
        <f t="shared" si="214"/>
        <v>0</v>
      </c>
      <c r="J251" s="9">
        <f t="shared" si="214"/>
        <v>0</v>
      </c>
      <c r="K251" s="9">
        <f>K252</f>
        <v>0</v>
      </c>
      <c r="L251" s="9"/>
      <c r="M251" s="39"/>
      <c r="N251" s="104"/>
      <c r="O251" s="81"/>
      <c r="P251" s="8"/>
      <c r="Q251" s="37"/>
      <c r="R251" s="37"/>
      <c r="S251" s="37"/>
      <c r="T251" s="37"/>
      <c r="U251" s="37"/>
      <c r="V251" s="37"/>
      <c r="W251" s="39"/>
      <c r="X251" s="39"/>
    </row>
    <row r="252" spans="1:24" s="11" customFormat="1" ht="28.5" customHeight="1">
      <c r="A252" s="47"/>
      <c r="B252" s="146"/>
      <c r="C252" s="127"/>
      <c r="D252" s="127"/>
      <c r="E252" s="130"/>
      <c r="F252" s="16" t="s">
        <v>84</v>
      </c>
      <c r="G252" s="9">
        <f>H252+I252+J252+K252+L252</f>
        <v>0</v>
      </c>
      <c r="H252" s="9">
        <v>0</v>
      </c>
      <c r="I252" s="9"/>
      <c r="J252" s="9"/>
      <c r="K252" s="9"/>
      <c r="L252" s="9"/>
      <c r="M252" s="39"/>
      <c r="N252" s="104"/>
      <c r="O252" s="76"/>
      <c r="P252" s="8"/>
      <c r="Q252" s="37"/>
      <c r="R252" s="37"/>
      <c r="S252" s="8"/>
      <c r="T252" s="8"/>
      <c r="U252" s="8"/>
      <c r="V252" s="8"/>
      <c r="W252" s="39"/>
      <c r="X252" s="39"/>
    </row>
    <row r="253" spans="1:24" s="11" customFormat="1" ht="36" customHeight="1">
      <c r="A253" s="48"/>
      <c r="B253" s="147"/>
      <c r="C253" s="128"/>
      <c r="D253" s="128"/>
      <c r="E253" s="131"/>
      <c r="F253" s="16" t="s">
        <v>17</v>
      </c>
      <c r="G253" s="9"/>
      <c r="H253" s="9"/>
      <c r="I253" s="9"/>
      <c r="J253" s="9"/>
      <c r="K253" s="9"/>
      <c r="L253" s="9"/>
      <c r="M253" s="39"/>
      <c r="N253" s="104"/>
      <c r="O253" s="76"/>
      <c r="P253" s="8"/>
      <c r="Q253" s="37"/>
      <c r="R253" s="37"/>
      <c r="S253" s="8"/>
      <c r="T253" s="8"/>
      <c r="U253" s="8"/>
      <c r="V253" s="8"/>
      <c r="W253" s="39"/>
      <c r="X253" s="39"/>
    </row>
    <row r="254" spans="1:24" s="11" customFormat="1" ht="25.5" customHeight="1">
      <c r="A254" s="49"/>
      <c r="B254" s="136" t="s">
        <v>87</v>
      </c>
      <c r="C254" s="126">
        <v>2020</v>
      </c>
      <c r="D254" s="126">
        <v>2025</v>
      </c>
      <c r="E254" s="129" t="s">
        <v>14</v>
      </c>
      <c r="F254" s="16" t="s">
        <v>15</v>
      </c>
      <c r="G254" s="9">
        <f>G257</f>
        <v>461988.75</v>
      </c>
      <c r="H254" s="9">
        <f t="shared" ref="H254:J254" si="215">H257</f>
        <v>0</v>
      </c>
      <c r="I254" s="9">
        <f t="shared" si="215"/>
        <v>76990</v>
      </c>
      <c r="J254" s="9">
        <f t="shared" si="215"/>
        <v>72998.75</v>
      </c>
      <c r="K254" s="9">
        <f>K257</f>
        <v>78000</v>
      </c>
      <c r="L254" s="9">
        <f>L257</f>
        <v>78000</v>
      </c>
      <c r="M254" s="9">
        <f t="shared" ref="M254:N254" si="216">M257</f>
        <v>78000</v>
      </c>
      <c r="N254" s="9">
        <f t="shared" si="216"/>
        <v>78000</v>
      </c>
      <c r="O254" s="76"/>
      <c r="P254" s="8"/>
      <c r="Q254" s="37"/>
      <c r="R254" s="37"/>
      <c r="S254" s="8"/>
      <c r="T254" s="8"/>
      <c r="U254" s="8"/>
      <c r="V254" s="8"/>
      <c r="W254" s="39"/>
      <c r="X254" s="39"/>
    </row>
    <row r="255" spans="1:24" s="11" customFormat="1" ht="31.5" customHeight="1">
      <c r="A255" s="49"/>
      <c r="B255" s="137"/>
      <c r="C255" s="127"/>
      <c r="D255" s="127"/>
      <c r="E255" s="130"/>
      <c r="F255" s="16" t="s">
        <v>84</v>
      </c>
      <c r="G255" s="9">
        <f>G258</f>
        <v>461988.75</v>
      </c>
      <c r="H255" s="9">
        <f t="shared" ref="H255:J255" si="217">H258</f>
        <v>0</v>
      </c>
      <c r="I255" s="9">
        <f t="shared" si="217"/>
        <v>76990</v>
      </c>
      <c r="J255" s="9">
        <f t="shared" si="217"/>
        <v>72998.75</v>
      </c>
      <c r="K255" s="9">
        <f>K258</f>
        <v>78000</v>
      </c>
      <c r="L255" s="9">
        <f>L258</f>
        <v>78000</v>
      </c>
      <c r="M255" s="9">
        <f t="shared" ref="M255:N255" si="218">M258</f>
        <v>78000</v>
      </c>
      <c r="N255" s="9">
        <f t="shared" si="218"/>
        <v>78000</v>
      </c>
      <c r="O255" s="76"/>
      <c r="P255" s="8"/>
      <c r="Q255" s="37"/>
      <c r="R255" s="37"/>
      <c r="S255" s="8"/>
      <c r="T255" s="8"/>
      <c r="U255" s="8"/>
      <c r="V255" s="8"/>
      <c r="W255" s="39"/>
      <c r="X255" s="39"/>
    </row>
    <row r="256" spans="1:24" s="11" customFormat="1" ht="36.75" customHeight="1">
      <c r="A256" s="49"/>
      <c r="B256" s="138"/>
      <c r="C256" s="128"/>
      <c r="D256" s="128"/>
      <c r="E256" s="131"/>
      <c r="F256" s="16" t="s">
        <v>17</v>
      </c>
      <c r="G256" s="9"/>
      <c r="H256" s="9"/>
      <c r="I256" s="9"/>
      <c r="J256" s="9"/>
      <c r="K256" s="9"/>
      <c r="L256" s="9"/>
      <c r="M256" s="39"/>
      <c r="N256" s="104"/>
      <c r="O256" s="76"/>
      <c r="P256" s="8"/>
      <c r="Q256" s="37"/>
      <c r="R256" s="37"/>
      <c r="S256" s="8"/>
      <c r="T256" s="8"/>
      <c r="U256" s="8"/>
      <c r="V256" s="8"/>
      <c r="W256" s="39"/>
      <c r="X256" s="39"/>
    </row>
    <row r="257" spans="1:24" s="11" customFormat="1" ht="29.25" customHeight="1">
      <c r="A257" s="49"/>
      <c r="B257" s="136" t="s">
        <v>106</v>
      </c>
      <c r="C257" s="126">
        <v>2020</v>
      </c>
      <c r="D257" s="126">
        <v>2025</v>
      </c>
      <c r="E257" s="129" t="s">
        <v>14</v>
      </c>
      <c r="F257" s="16" t="s">
        <v>15</v>
      </c>
      <c r="G257" s="9">
        <f>G260+G263+G266</f>
        <v>461988.75</v>
      </c>
      <c r="H257" s="9">
        <f t="shared" ref="H257:J257" si="219">H260+H263+H266</f>
        <v>0</v>
      </c>
      <c r="I257" s="9">
        <f t="shared" si="219"/>
        <v>76990</v>
      </c>
      <c r="J257" s="9">
        <f t="shared" si="219"/>
        <v>72998.75</v>
      </c>
      <c r="K257" s="9">
        <f>K260+K263+K266</f>
        <v>78000</v>
      </c>
      <c r="L257" s="9">
        <f>L260+L263+L266</f>
        <v>78000</v>
      </c>
      <c r="M257" s="9">
        <f t="shared" ref="M257:N257" si="220">M260+M263+M266</f>
        <v>78000</v>
      </c>
      <c r="N257" s="9">
        <f t="shared" si="220"/>
        <v>78000</v>
      </c>
      <c r="O257" s="76"/>
      <c r="P257" s="8"/>
      <c r="Q257" s="37"/>
      <c r="R257" s="37"/>
      <c r="S257" s="8"/>
      <c r="T257" s="8"/>
      <c r="U257" s="8"/>
      <c r="V257" s="8"/>
      <c r="W257" s="39"/>
      <c r="X257" s="39"/>
    </row>
    <row r="258" spans="1:24" s="11" customFormat="1" ht="30.75" customHeight="1">
      <c r="A258" s="49"/>
      <c r="B258" s="137"/>
      <c r="C258" s="127"/>
      <c r="D258" s="127"/>
      <c r="E258" s="130"/>
      <c r="F258" s="16" t="s">
        <v>84</v>
      </c>
      <c r="G258" s="9">
        <f>G261+G264+G267</f>
        <v>461988.75</v>
      </c>
      <c r="H258" s="9">
        <f t="shared" ref="H258:J258" si="221">H261+H264+H267</f>
        <v>0</v>
      </c>
      <c r="I258" s="9">
        <f t="shared" si="221"/>
        <v>76990</v>
      </c>
      <c r="J258" s="9">
        <f t="shared" si="221"/>
        <v>72998.75</v>
      </c>
      <c r="K258" s="9">
        <f>K261+K264+K267</f>
        <v>78000</v>
      </c>
      <c r="L258" s="9">
        <f>L261+L264+L267</f>
        <v>78000</v>
      </c>
      <c r="M258" s="9">
        <f t="shared" ref="M258:N258" si="222">M261+M264+M267</f>
        <v>78000</v>
      </c>
      <c r="N258" s="9">
        <f t="shared" si="222"/>
        <v>78000</v>
      </c>
      <c r="O258" s="76"/>
      <c r="P258" s="8"/>
      <c r="Q258" s="37"/>
      <c r="R258" s="37"/>
      <c r="S258" s="8"/>
      <c r="T258" s="8"/>
      <c r="U258" s="8"/>
      <c r="V258" s="8"/>
      <c r="W258" s="39"/>
      <c r="X258" s="39"/>
    </row>
    <row r="259" spans="1:24" s="11" customFormat="1" ht="38.25" customHeight="1">
      <c r="A259" s="49"/>
      <c r="B259" s="138"/>
      <c r="C259" s="128"/>
      <c r="D259" s="128"/>
      <c r="E259" s="131"/>
      <c r="F259" s="16" t="s">
        <v>17</v>
      </c>
      <c r="G259" s="9"/>
      <c r="H259" s="9"/>
      <c r="I259" s="9"/>
      <c r="J259" s="9"/>
      <c r="K259" s="9"/>
      <c r="L259" s="9"/>
      <c r="M259" s="39"/>
      <c r="N259" s="104"/>
      <c r="O259" s="76"/>
      <c r="P259" s="8"/>
      <c r="Q259" s="37"/>
      <c r="R259" s="37"/>
      <c r="S259" s="8"/>
      <c r="T259" s="8"/>
      <c r="U259" s="8"/>
      <c r="V259" s="8"/>
      <c r="W259" s="39"/>
      <c r="X259" s="39"/>
    </row>
    <row r="260" spans="1:24" s="11" customFormat="1" ht="72" customHeight="1">
      <c r="A260" s="51"/>
      <c r="B260" s="145" t="s">
        <v>88</v>
      </c>
      <c r="C260" s="126">
        <v>2020</v>
      </c>
      <c r="D260" s="126">
        <v>2025</v>
      </c>
      <c r="E260" s="129" t="s">
        <v>14</v>
      </c>
      <c r="F260" s="16" t="s">
        <v>15</v>
      </c>
      <c r="G260" s="9">
        <f>H260+I260+J260+K260+L260+M260+N260</f>
        <v>443148.75</v>
      </c>
      <c r="H260" s="9">
        <f t="shared" ref="H260:J260" si="223">H261</f>
        <v>0</v>
      </c>
      <c r="I260" s="9">
        <f t="shared" si="223"/>
        <v>74150</v>
      </c>
      <c r="J260" s="9">
        <f t="shared" si="223"/>
        <v>72998.75</v>
      </c>
      <c r="K260" s="9">
        <f>K261</f>
        <v>74000</v>
      </c>
      <c r="L260" s="9">
        <f>L261</f>
        <v>74000</v>
      </c>
      <c r="M260" s="9">
        <f>M261</f>
        <v>74000</v>
      </c>
      <c r="N260" s="9">
        <f>N261</f>
        <v>74000</v>
      </c>
      <c r="O260" s="81" t="s">
        <v>92</v>
      </c>
      <c r="P260" s="8" t="s">
        <v>57</v>
      </c>
      <c r="Q260" s="37"/>
      <c r="R260" s="37">
        <v>0</v>
      </c>
      <c r="S260" s="37">
        <v>100</v>
      </c>
      <c r="T260" s="37">
        <v>100</v>
      </c>
      <c r="U260" s="37">
        <v>100</v>
      </c>
      <c r="V260" s="37"/>
      <c r="W260" s="39"/>
      <c r="X260" s="39"/>
    </row>
    <row r="261" spans="1:24" s="11" customFormat="1" ht="27.75" customHeight="1">
      <c r="A261" s="51"/>
      <c r="B261" s="146"/>
      <c r="C261" s="127"/>
      <c r="D261" s="127"/>
      <c r="E261" s="130"/>
      <c r="F261" s="16" t="s">
        <v>84</v>
      </c>
      <c r="G261" s="9">
        <f>H261+I261+J261+K261+L261+M261+N261</f>
        <v>443148.75</v>
      </c>
      <c r="H261" s="9"/>
      <c r="I261" s="9">
        <v>74150</v>
      </c>
      <c r="J261" s="9">
        <v>72998.75</v>
      </c>
      <c r="K261" s="9">
        <v>74000</v>
      </c>
      <c r="L261" s="9">
        <v>74000</v>
      </c>
      <c r="M261" s="9">
        <v>74000</v>
      </c>
      <c r="N261" s="9">
        <v>74000</v>
      </c>
      <c r="O261" s="76"/>
      <c r="P261" s="8"/>
      <c r="Q261" s="37"/>
      <c r="R261" s="37"/>
      <c r="S261" s="8"/>
      <c r="T261" s="8"/>
      <c r="U261" s="8"/>
      <c r="V261" s="8"/>
      <c r="W261" s="39"/>
      <c r="X261" s="39"/>
    </row>
    <row r="262" spans="1:24" s="11" customFormat="1" ht="43.5" customHeight="1">
      <c r="A262" s="51"/>
      <c r="B262" s="147"/>
      <c r="C262" s="128"/>
      <c r="D262" s="128"/>
      <c r="E262" s="131"/>
      <c r="F262" s="16" t="s">
        <v>17</v>
      </c>
      <c r="G262" s="9">
        <f>H262+I262+J262+K262+L262</f>
        <v>0</v>
      </c>
      <c r="H262" s="9"/>
      <c r="I262" s="9"/>
      <c r="J262" s="9"/>
      <c r="K262" s="9"/>
      <c r="L262" s="9"/>
      <c r="M262" s="39"/>
      <c r="N262" s="104"/>
      <c r="O262" s="76"/>
      <c r="P262" s="8"/>
      <c r="Q262" s="37"/>
      <c r="R262" s="37"/>
      <c r="S262" s="8"/>
      <c r="T262" s="8"/>
      <c r="U262" s="8"/>
      <c r="V262" s="8"/>
      <c r="W262" s="39"/>
      <c r="X262" s="39"/>
    </row>
    <row r="263" spans="1:24" s="11" customFormat="1" ht="101.25" customHeight="1">
      <c r="A263" s="51"/>
      <c r="B263" s="145" t="s">
        <v>89</v>
      </c>
      <c r="C263" s="126">
        <v>2020</v>
      </c>
      <c r="D263" s="126">
        <v>2025</v>
      </c>
      <c r="E263" s="129" t="s">
        <v>14</v>
      </c>
      <c r="F263" s="16" t="s">
        <v>15</v>
      </c>
      <c r="G263" s="9">
        <f>H263+I263+J263+K263+L263+M263+N263</f>
        <v>18840</v>
      </c>
      <c r="H263" s="9">
        <f t="shared" ref="H263:J263" si="224">H264</f>
        <v>0</v>
      </c>
      <c r="I263" s="9">
        <f t="shared" si="224"/>
        <v>2840</v>
      </c>
      <c r="J263" s="9">
        <f t="shared" si="224"/>
        <v>0</v>
      </c>
      <c r="K263" s="9">
        <f>K264</f>
        <v>4000</v>
      </c>
      <c r="L263" s="9">
        <f>L264</f>
        <v>4000</v>
      </c>
      <c r="M263" s="9">
        <f t="shared" ref="M263:N263" si="225">M264</f>
        <v>4000</v>
      </c>
      <c r="N263" s="9">
        <f t="shared" si="225"/>
        <v>4000</v>
      </c>
      <c r="O263" s="81" t="s">
        <v>107</v>
      </c>
      <c r="P263" s="8" t="s">
        <v>57</v>
      </c>
      <c r="Q263" s="37"/>
      <c r="R263" s="37">
        <v>0</v>
      </c>
      <c r="S263" s="37">
        <v>100</v>
      </c>
      <c r="T263" s="37">
        <v>100</v>
      </c>
      <c r="U263" s="37">
        <v>100</v>
      </c>
      <c r="V263" s="37">
        <v>100</v>
      </c>
      <c r="W263" s="37">
        <v>100</v>
      </c>
      <c r="X263" s="37">
        <v>100</v>
      </c>
    </row>
    <row r="264" spans="1:24" s="11" customFormat="1" ht="26.25" customHeight="1">
      <c r="A264" s="51"/>
      <c r="B264" s="146"/>
      <c r="C264" s="127"/>
      <c r="D264" s="127"/>
      <c r="E264" s="130"/>
      <c r="F264" s="16" t="s">
        <v>84</v>
      </c>
      <c r="G264" s="9">
        <f>H264+I264+J264+K264+L264+M264+N264</f>
        <v>18840</v>
      </c>
      <c r="H264" s="9"/>
      <c r="I264" s="9">
        <v>2840</v>
      </c>
      <c r="J264" s="9">
        <v>0</v>
      </c>
      <c r="K264" s="9">
        <v>4000</v>
      </c>
      <c r="L264" s="9">
        <v>4000</v>
      </c>
      <c r="M264" s="9">
        <v>4000</v>
      </c>
      <c r="N264" s="9">
        <v>4000</v>
      </c>
      <c r="O264" s="76"/>
      <c r="P264" s="8"/>
      <c r="Q264" s="37"/>
      <c r="R264" s="37"/>
      <c r="S264" s="8"/>
      <c r="T264" s="8"/>
      <c r="U264" s="8"/>
      <c r="V264" s="8"/>
      <c r="W264" s="39"/>
      <c r="X264" s="39"/>
    </row>
    <row r="265" spans="1:24" s="11" customFormat="1" ht="36" customHeight="1">
      <c r="A265" s="51"/>
      <c r="B265" s="147"/>
      <c r="C265" s="128"/>
      <c r="D265" s="128"/>
      <c r="E265" s="131"/>
      <c r="F265" s="16" t="s">
        <v>17</v>
      </c>
      <c r="G265" s="9">
        <f t="shared" ref="G265:G268" si="226">H265+I265+J265+K265+L265</f>
        <v>0</v>
      </c>
      <c r="H265" s="9"/>
      <c r="I265" s="9"/>
      <c r="J265" s="9"/>
      <c r="K265" s="9"/>
      <c r="L265" s="9"/>
      <c r="M265" s="39"/>
      <c r="N265" s="104"/>
      <c r="O265" s="76"/>
      <c r="P265" s="8"/>
      <c r="Q265" s="37"/>
      <c r="R265" s="37"/>
      <c r="S265" s="8"/>
      <c r="T265" s="8"/>
      <c r="U265" s="8"/>
      <c r="V265" s="8"/>
      <c r="W265" s="39"/>
      <c r="X265" s="39"/>
    </row>
    <row r="266" spans="1:24" s="11" customFormat="1" ht="24" customHeight="1">
      <c r="A266" s="51"/>
      <c r="B266" s="145" t="s">
        <v>169</v>
      </c>
      <c r="C266" s="126">
        <v>2020</v>
      </c>
      <c r="D266" s="126">
        <v>2025</v>
      </c>
      <c r="E266" s="129" t="s">
        <v>14</v>
      </c>
      <c r="F266" s="16" t="s">
        <v>15</v>
      </c>
      <c r="G266" s="9">
        <f t="shared" si="226"/>
        <v>0</v>
      </c>
      <c r="H266" s="9">
        <f t="shared" ref="H266:J266" si="227">H267</f>
        <v>0</v>
      </c>
      <c r="I266" s="9">
        <f t="shared" si="227"/>
        <v>0</v>
      </c>
      <c r="J266" s="9">
        <f t="shared" si="227"/>
        <v>0</v>
      </c>
      <c r="K266" s="9">
        <f>K267</f>
        <v>0</v>
      </c>
      <c r="L266" s="9"/>
      <c r="M266" s="39"/>
      <c r="N266" s="39"/>
      <c r="O266" s="102"/>
      <c r="P266" s="99"/>
      <c r="Q266" s="100"/>
      <c r="R266" s="100"/>
      <c r="S266" s="100"/>
      <c r="T266" s="100"/>
      <c r="U266" s="100"/>
      <c r="V266" s="100"/>
      <c r="W266" s="101"/>
      <c r="X266" s="39"/>
    </row>
    <row r="267" spans="1:24" s="11" customFormat="1" ht="29.25" customHeight="1">
      <c r="A267" s="51"/>
      <c r="B267" s="146"/>
      <c r="C267" s="127"/>
      <c r="D267" s="127"/>
      <c r="E267" s="130"/>
      <c r="F267" s="16" t="s">
        <v>84</v>
      </c>
      <c r="G267" s="9">
        <f t="shared" si="226"/>
        <v>0</v>
      </c>
      <c r="H267" s="9">
        <v>0</v>
      </c>
      <c r="I267" s="9">
        <v>0</v>
      </c>
      <c r="J267" s="9">
        <v>0</v>
      </c>
      <c r="K267" s="9">
        <v>0</v>
      </c>
      <c r="L267" s="9"/>
      <c r="M267" s="39"/>
      <c r="N267" s="39"/>
      <c r="O267" s="102"/>
      <c r="P267" s="8"/>
      <c r="Q267" s="37"/>
      <c r="R267" s="37"/>
      <c r="S267" s="8"/>
      <c r="T267" s="8"/>
      <c r="U267" s="8"/>
      <c r="V267" s="8"/>
      <c r="W267" s="39"/>
      <c r="X267" s="39"/>
    </row>
    <row r="268" spans="1:24" s="11" customFormat="1" ht="45" customHeight="1">
      <c r="A268" s="51"/>
      <c r="B268" s="147"/>
      <c r="C268" s="128"/>
      <c r="D268" s="128"/>
      <c r="E268" s="131"/>
      <c r="F268" s="16" t="s">
        <v>17</v>
      </c>
      <c r="G268" s="9">
        <f t="shared" si="226"/>
        <v>0</v>
      </c>
      <c r="H268" s="9"/>
      <c r="I268" s="9"/>
      <c r="J268" s="9"/>
      <c r="K268" s="9"/>
      <c r="L268" s="9"/>
      <c r="M268" s="39"/>
      <c r="N268" s="39"/>
      <c r="O268" s="102"/>
      <c r="P268" s="8"/>
      <c r="Q268" s="37"/>
      <c r="R268" s="37"/>
      <c r="S268" s="8"/>
      <c r="T268" s="8"/>
      <c r="U268" s="8"/>
      <c r="V268" s="8"/>
      <c r="W268" s="39"/>
      <c r="X268" s="39"/>
    </row>
    <row r="269" spans="1:24" s="11" customFormat="1" ht="28.5" customHeight="1">
      <c r="A269" s="51"/>
      <c r="B269" s="142" t="s">
        <v>141</v>
      </c>
      <c r="C269" s="126">
        <v>2020</v>
      </c>
      <c r="D269" s="126">
        <v>2025</v>
      </c>
      <c r="E269" s="129" t="s">
        <v>14</v>
      </c>
      <c r="F269" s="17" t="s">
        <v>15</v>
      </c>
      <c r="G269" s="86">
        <f>G245+G254</f>
        <v>461988.75</v>
      </c>
      <c r="H269" s="86">
        <f t="shared" ref="H269:J269" si="228">H245+H254</f>
        <v>0</v>
      </c>
      <c r="I269" s="86">
        <f t="shared" si="228"/>
        <v>76990</v>
      </c>
      <c r="J269" s="86">
        <f t="shared" si="228"/>
        <v>72998.75</v>
      </c>
      <c r="K269" s="86">
        <f>K245+K254</f>
        <v>78000</v>
      </c>
      <c r="L269" s="86">
        <f t="shared" ref="L269:N269" si="229">L245+L254</f>
        <v>78000</v>
      </c>
      <c r="M269" s="86">
        <f t="shared" si="229"/>
        <v>78000</v>
      </c>
      <c r="N269" s="86">
        <f t="shared" si="229"/>
        <v>78000</v>
      </c>
      <c r="O269" s="76"/>
      <c r="P269" s="8"/>
      <c r="Q269" s="37"/>
      <c r="R269" s="37"/>
      <c r="S269" s="8"/>
      <c r="T269" s="8"/>
      <c r="U269" s="8"/>
      <c r="V269" s="8"/>
      <c r="W269" s="39"/>
      <c r="X269" s="39"/>
    </row>
    <row r="270" spans="1:24" s="11" customFormat="1" ht="29.25" customHeight="1">
      <c r="A270" s="51"/>
      <c r="B270" s="143"/>
      <c r="C270" s="127"/>
      <c r="D270" s="127"/>
      <c r="E270" s="130"/>
      <c r="F270" s="17" t="s">
        <v>84</v>
      </c>
      <c r="G270" s="9">
        <f>G246+G255</f>
        <v>461988.75</v>
      </c>
      <c r="H270" s="9">
        <f t="shared" ref="H270:J270" si="230">H246+H255</f>
        <v>0</v>
      </c>
      <c r="I270" s="9">
        <f t="shared" si="230"/>
        <v>76990</v>
      </c>
      <c r="J270" s="9">
        <f t="shared" si="230"/>
        <v>72998.75</v>
      </c>
      <c r="K270" s="9">
        <f>K246+K255</f>
        <v>78000</v>
      </c>
      <c r="L270" s="9">
        <f t="shared" ref="L270:N270" si="231">L246+L255</f>
        <v>78000</v>
      </c>
      <c r="M270" s="9">
        <f t="shared" si="231"/>
        <v>78000</v>
      </c>
      <c r="N270" s="9">
        <f t="shared" si="231"/>
        <v>78000</v>
      </c>
      <c r="O270" s="76"/>
      <c r="P270" s="8"/>
      <c r="Q270" s="37"/>
      <c r="R270" s="37"/>
      <c r="S270" s="8"/>
      <c r="T270" s="8"/>
      <c r="U270" s="8"/>
      <c r="V270" s="8"/>
      <c r="W270" s="39"/>
      <c r="X270" s="39"/>
    </row>
    <row r="271" spans="1:24" s="11" customFormat="1" ht="41.25" customHeight="1">
      <c r="A271" s="51"/>
      <c r="B271" s="144"/>
      <c r="C271" s="128"/>
      <c r="D271" s="128"/>
      <c r="E271" s="131"/>
      <c r="F271" s="17" t="s">
        <v>17</v>
      </c>
      <c r="G271" s="9"/>
      <c r="H271" s="9"/>
      <c r="I271" s="9"/>
      <c r="J271" s="9"/>
      <c r="K271" s="9"/>
      <c r="L271" s="9"/>
      <c r="M271" s="39"/>
      <c r="N271" s="104"/>
      <c r="O271" s="76"/>
      <c r="P271" s="8"/>
      <c r="Q271" s="37"/>
      <c r="R271" s="37"/>
      <c r="S271" s="8"/>
      <c r="T271" s="8"/>
      <c r="U271" s="8"/>
      <c r="V271" s="8"/>
      <c r="W271" s="39"/>
      <c r="X271" s="39"/>
    </row>
    <row r="272" spans="1:24" s="11" customFormat="1" ht="168.75" customHeight="1">
      <c r="A272" s="132" t="s">
        <v>142</v>
      </c>
      <c r="B272" s="133"/>
      <c r="C272" s="29" t="s">
        <v>42</v>
      </c>
      <c r="D272" s="28" t="s">
        <v>42</v>
      </c>
      <c r="E272" s="28" t="s">
        <v>42</v>
      </c>
      <c r="F272" s="30" t="s">
        <v>42</v>
      </c>
      <c r="G272" s="9" t="s">
        <v>42</v>
      </c>
      <c r="H272" s="23" t="s">
        <v>42</v>
      </c>
      <c r="I272" s="30" t="s">
        <v>42</v>
      </c>
      <c r="J272" s="30" t="s">
        <v>42</v>
      </c>
      <c r="K272" s="23" t="s">
        <v>42</v>
      </c>
      <c r="L272" s="30"/>
      <c r="M272" s="39"/>
      <c r="N272" s="104"/>
      <c r="O272" s="80" t="s">
        <v>42</v>
      </c>
      <c r="P272" s="30" t="s">
        <v>42</v>
      </c>
      <c r="Q272" s="30" t="s">
        <v>42</v>
      </c>
      <c r="R272" s="30" t="s">
        <v>42</v>
      </c>
      <c r="S272" s="30" t="s">
        <v>42</v>
      </c>
      <c r="T272" s="30" t="s">
        <v>42</v>
      </c>
      <c r="U272" s="30" t="s">
        <v>42</v>
      </c>
      <c r="V272" s="30"/>
      <c r="W272" s="39"/>
      <c r="X272" s="39"/>
    </row>
    <row r="273" spans="1:24" s="11" customFormat="1" ht="95.25" customHeight="1">
      <c r="A273" s="132" t="s">
        <v>108</v>
      </c>
      <c r="B273" s="133"/>
      <c r="C273" s="31">
        <v>2020</v>
      </c>
      <c r="D273" s="60">
        <v>2025</v>
      </c>
      <c r="E273" s="50"/>
      <c r="F273" s="16"/>
      <c r="G273" s="9"/>
      <c r="H273" s="9"/>
      <c r="I273" s="9"/>
      <c r="J273" s="9"/>
      <c r="K273" s="9"/>
      <c r="L273" s="9"/>
      <c r="M273" s="39"/>
      <c r="N273" s="104"/>
      <c r="O273" s="76"/>
      <c r="P273" s="8"/>
      <c r="Q273" s="37"/>
      <c r="R273" s="37"/>
      <c r="S273" s="8"/>
      <c r="T273" s="8"/>
      <c r="U273" s="8"/>
      <c r="V273" s="8"/>
      <c r="W273" s="39"/>
      <c r="X273" s="39"/>
    </row>
    <row r="274" spans="1:24" s="11" customFormat="1" ht="52.5" customHeight="1">
      <c r="A274" s="61"/>
      <c r="B274" s="145" t="s">
        <v>109</v>
      </c>
      <c r="C274" s="126">
        <v>2020</v>
      </c>
      <c r="D274" s="126">
        <v>2025</v>
      </c>
      <c r="E274" s="223" t="s">
        <v>14</v>
      </c>
      <c r="F274" s="16" t="s">
        <v>15</v>
      </c>
      <c r="G274" s="9"/>
      <c r="H274" s="9"/>
      <c r="I274" s="9"/>
      <c r="J274" s="9"/>
      <c r="K274" s="9"/>
      <c r="L274" s="9"/>
      <c r="M274" s="39"/>
      <c r="N274" s="104"/>
      <c r="O274" s="76"/>
      <c r="P274" s="8"/>
      <c r="Q274" s="37"/>
      <c r="R274" s="37"/>
      <c r="S274" s="8"/>
      <c r="T274" s="8"/>
      <c r="U274" s="8"/>
      <c r="V274" s="8"/>
      <c r="W274" s="39"/>
      <c r="X274" s="39"/>
    </row>
    <row r="275" spans="1:24" s="11" customFormat="1" ht="57.75" customHeight="1">
      <c r="A275" s="61"/>
      <c r="B275" s="146"/>
      <c r="C275" s="127"/>
      <c r="D275" s="127"/>
      <c r="E275" s="224"/>
      <c r="F275" s="16" t="s">
        <v>84</v>
      </c>
      <c r="G275" s="9"/>
      <c r="H275" s="9"/>
      <c r="I275" s="9"/>
      <c r="J275" s="9"/>
      <c r="K275" s="9"/>
      <c r="L275" s="9"/>
      <c r="M275" s="39"/>
      <c r="N275" s="104"/>
      <c r="O275" s="76"/>
      <c r="P275" s="8"/>
      <c r="Q275" s="37"/>
      <c r="R275" s="37"/>
      <c r="S275" s="8"/>
      <c r="T275" s="8"/>
      <c r="U275" s="8"/>
      <c r="V275" s="8"/>
      <c r="W275" s="39"/>
      <c r="X275" s="39"/>
    </row>
    <row r="276" spans="1:24" s="11" customFormat="1" ht="94.5" customHeight="1">
      <c r="A276" s="61"/>
      <c r="B276" s="147"/>
      <c r="C276" s="128"/>
      <c r="D276" s="128"/>
      <c r="E276" s="225"/>
      <c r="F276" s="16" t="s">
        <v>110</v>
      </c>
      <c r="G276" s="9"/>
      <c r="H276" s="9"/>
      <c r="I276" s="9"/>
      <c r="J276" s="9"/>
      <c r="K276" s="9"/>
      <c r="L276" s="9"/>
      <c r="M276" s="39"/>
      <c r="N276" s="104"/>
      <c r="O276" s="76"/>
      <c r="P276" s="8"/>
      <c r="Q276" s="37"/>
      <c r="R276" s="37"/>
      <c r="S276" s="8"/>
      <c r="T276" s="8"/>
      <c r="U276" s="8"/>
      <c r="V276" s="8"/>
      <c r="W276" s="39"/>
      <c r="X276" s="39"/>
    </row>
    <row r="277" spans="1:24" s="11" customFormat="1" ht="57" customHeight="1">
      <c r="A277" s="61"/>
      <c r="B277" s="145" t="s">
        <v>153</v>
      </c>
      <c r="C277" s="126">
        <v>2020</v>
      </c>
      <c r="D277" s="126">
        <v>2025</v>
      </c>
      <c r="E277" s="223" t="s">
        <v>14</v>
      </c>
      <c r="F277" s="16" t="s">
        <v>15</v>
      </c>
      <c r="G277" s="9">
        <f t="shared" ref="G277:G284" si="232">H277+I277+J277+K277</f>
        <v>302140</v>
      </c>
      <c r="H277" s="9">
        <v>0</v>
      </c>
      <c r="I277" s="9">
        <f>I278+I279+I280</f>
        <v>302140</v>
      </c>
      <c r="J277" s="9"/>
      <c r="K277" s="9"/>
      <c r="L277" s="9"/>
      <c r="M277" s="39"/>
      <c r="N277" s="104"/>
      <c r="O277" s="77" t="s">
        <v>112</v>
      </c>
      <c r="P277" s="63" t="s">
        <v>72</v>
      </c>
      <c r="Q277" s="37"/>
      <c r="R277" s="37"/>
      <c r="S277" s="8">
        <v>1</v>
      </c>
      <c r="T277" s="8"/>
      <c r="U277" s="8"/>
      <c r="V277" s="8"/>
      <c r="W277" s="39"/>
      <c r="X277" s="39"/>
    </row>
    <row r="278" spans="1:24" s="11" customFormat="1" ht="129" customHeight="1">
      <c r="A278" s="61"/>
      <c r="B278" s="146"/>
      <c r="C278" s="127"/>
      <c r="D278" s="127"/>
      <c r="E278" s="224"/>
      <c r="F278" s="16" t="s">
        <v>84</v>
      </c>
      <c r="G278" s="9">
        <f t="shared" si="232"/>
        <v>30000</v>
      </c>
      <c r="H278" s="9"/>
      <c r="I278" s="9">
        <v>30000</v>
      </c>
      <c r="J278" s="9"/>
      <c r="K278" s="9"/>
      <c r="L278" s="9"/>
      <c r="M278" s="39"/>
      <c r="N278" s="104"/>
      <c r="O278" s="77" t="s">
        <v>114</v>
      </c>
      <c r="P278" s="63" t="s">
        <v>72</v>
      </c>
      <c r="Q278" s="37"/>
      <c r="R278" s="37"/>
      <c r="S278" s="8">
        <v>1</v>
      </c>
      <c r="T278" s="8"/>
      <c r="U278" s="8"/>
      <c r="V278" s="8"/>
      <c r="W278" s="39"/>
      <c r="X278" s="39"/>
    </row>
    <row r="279" spans="1:24" s="11" customFormat="1" ht="139.5" customHeight="1">
      <c r="A279" s="61"/>
      <c r="B279" s="146"/>
      <c r="C279" s="127"/>
      <c r="D279" s="127"/>
      <c r="E279" s="225"/>
      <c r="F279" s="16" t="s">
        <v>155</v>
      </c>
      <c r="G279" s="9">
        <f t="shared" si="232"/>
        <v>122140</v>
      </c>
      <c r="H279" s="9"/>
      <c r="I279" s="9">
        <v>122140</v>
      </c>
      <c r="J279" s="9"/>
      <c r="K279" s="9"/>
      <c r="L279" s="9"/>
      <c r="M279" s="39"/>
      <c r="N279" s="104"/>
      <c r="O279" s="77" t="s">
        <v>113</v>
      </c>
      <c r="P279" s="8" t="s">
        <v>57</v>
      </c>
      <c r="Q279" s="37"/>
      <c r="R279" s="37"/>
      <c r="S279" s="8">
        <v>60</v>
      </c>
      <c r="T279" s="8"/>
      <c r="U279" s="8"/>
      <c r="V279" s="8"/>
      <c r="W279" s="39"/>
      <c r="X279" s="39"/>
    </row>
    <row r="280" spans="1:24" s="11" customFormat="1" ht="88.5" customHeight="1">
      <c r="A280" s="71"/>
      <c r="B280" s="147"/>
      <c r="C280" s="128"/>
      <c r="D280" s="128"/>
      <c r="E280" s="89"/>
      <c r="F280" s="16" t="s">
        <v>154</v>
      </c>
      <c r="G280" s="9">
        <f t="shared" si="232"/>
        <v>150000</v>
      </c>
      <c r="H280" s="9"/>
      <c r="I280" s="9">
        <v>150000</v>
      </c>
      <c r="J280" s="9"/>
      <c r="K280" s="9"/>
      <c r="L280" s="9"/>
      <c r="M280" s="39"/>
      <c r="N280" s="104"/>
      <c r="O280" s="77"/>
      <c r="P280" s="8"/>
      <c r="Q280" s="37"/>
      <c r="R280" s="37"/>
      <c r="S280" s="8"/>
      <c r="T280" s="8"/>
      <c r="U280" s="8"/>
      <c r="V280" s="8"/>
      <c r="W280" s="39"/>
      <c r="X280" s="39"/>
    </row>
    <row r="281" spans="1:24" s="11" customFormat="1" ht="51.75" customHeight="1">
      <c r="A281" s="61"/>
      <c r="B281" s="214" t="s">
        <v>90</v>
      </c>
      <c r="C281" s="217">
        <v>2020</v>
      </c>
      <c r="D281" s="126">
        <v>2025</v>
      </c>
      <c r="E281" s="220" t="s">
        <v>14</v>
      </c>
      <c r="F281" s="17" t="s">
        <v>15</v>
      </c>
      <c r="G281" s="9">
        <f t="shared" si="232"/>
        <v>302140</v>
      </c>
      <c r="H281" s="9"/>
      <c r="I281" s="9">
        <f>I277</f>
        <v>302140</v>
      </c>
      <c r="J281" s="9"/>
      <c r="K281" s="9"/>
      <c r="L281" s="9"/>
      <c r="M281" s="39"/>
      <c r="N281" s="104"/>
      <c r="O281" s="76"/>
      <c r="P281" s="8"/>
      <c r="Q281" s="37"/>
      <c r="R281" s="37"/>
      <c r="S281" s="8"/>
      <c r="T281" s="8"/>
      <c r="U281" s="8"/>
      <c r="V281" s="8"/>
      <c r="W281" s="39"/>
      <c r="X281" s="39"/>
    </row>
    <row r="282" spans="1:24" s="11" customFormat="1" ht="50.25" customHeight="1">
      <c r="A282" s="61"/>
      <c r="B282" s="215"/>
      <c r="C282" s="218"/>
      <c r="D282" s="127"/>
      <c r="E282" s="221"/>
      <c r="F282" s="17" t="s">
        <v>84</v>
      </c>
      <c r="G282" s="9">
        <f t="shared" si="232"/>
        <v>30000</v>
      </c>
      <c r="H282" s="9"/>
      <c r="I282" s="9">
        <f>I278</f>
        <v>30000</v>
      </c>
      <c r="J282" s="9"/>
      <c r="K282" s="9"/>
      <c r="L282" s="9"/>
      <c r="M282" s="39"/>
      <c r="N282" s="104"/>
      <c r="O282" s="76"/>
      <c r="P282" s="8"/>
      <c r="Q282" s="37"/>
      <c r="R282" s="37"/>
      <c r="S282" s="8"/>
      <c r="T282" s="8"/>
      <c r="U282" s="8"/>
      <c r="V282" s="8"/>
      <c r="W282" s="39"/>
      <c r="X282" s="39"/>
    </row>
    <row r="283" spans="1:24" s="11" customFormat="1" ht="52.5" customHeight="1">
      <c r="A283" s="61"/>
      <c r="B283" s="215"/>
      <c r="C283" s="218"/>
      <c r="D283" s="127"/>
      <c r="E283" s="221"/>
      <c r="F283" s="17" t="s">
        <v>110</v>
      </c>
      <c r="G283" s="9">
        <f t="shared" si="232"/>
        <v>122140</v>
      </c>
      <c r="H283" s="9"/>
      <c r="I283" s="9">
        <f>I279</f>
        <v>122140</v>
      </c>
      <c r="J283" s="9"/>
      <c r="K283" s="9"/>
      <c r="L283" s="9"/>
      <c r="M283" s="39"/>
      <c r="N283" s="104"/>
      <c r="O283" s="76"/>
      <c r="P283" s="8"/>
      <c r="Q283" s="37"/>
      <c r="R283" s="37"/>
      <c r="S283" s="8"/>
      <c r="T283" s="8"/>
      <c r="U283" s="8"/>
      <c r="V283" s="8"/>
      <c r="W283" s="39"/>
      <c r="X283" s="39"/>
    </row>
    <row r="284" spans="1:24" s="11" customFormat="1" ht="52.5" customHeight="1">
      <c r="A284" s="71"/>
      <c r="B284" s="216"/>
      <c r="C284" s="219"/>
      <c r="D284" s="128"/>
      <c r="E284" s="222"/>
      <c r="F284" s="17" t="s">
        <v>154</v>
      </c>
      <c r="G284" s="9">
        <f t="shared" si="232"/>
        <v>150000</v>
      </c>
      <c r="H284" s="9"/>
      <c r="I284" s="9">
        <f>I280</f>
        <v>150000</v>
      </c>
      <c r="J284" s="9"/>
      <c r="K284" s="9"/>
      <c r="L284" s="9"/>
      <c r="M284" s="39"/>
      <c r="N284" s="104"/>
      <c r="O284" s="76"/>
      <c r="P284" s="8"/>
      <c r="Q284" s="37"/>
      <c r="R284" s="37"/>
      <c r="S284" s="8"/>
      <c r="T284" s="8"/>
      <c r="U284" s="8"/>
      <c r="V284" s="8"/>
      <c r="W284" s="39"/>
      <c r="X284" s="39"/>
    </row>
    <row r="285" spans="1:24" ht="27" customHeight="1">
      <c r="A285" s="178" t="s">
        <v>144</v>
      </c>
      <c r="B285" s="179"/>
      <c r="C285" s="179"/>
      <c r="D285" s="179"/>
      <c r="E285" s="180"/>
      <c r="F285" s="16" t="s">
        <v>15</v>
      </c>
      <c r="G285" s="86">
        <f>G29+G64+G160+G175+G240+G269+G281</f>
        <v>317419372.40999997</v>
      </c>
      <c r="H285" s="86">
        <f>H29+H64+H160+H175+H240+H269</f>
        <v>0</v>
      </c>
      <c r="I285" s="86">
        <f>I29+I64+I160+I175+I240+I269+I281</f>
        <v>76802730.159999996</v>
      </c>
      <c r="J285" s="86">
        <f>J29+J64+J160+J175+J240+J269+J279</f>
        <v>141668982.43000001</v>
      </c>
      <c r="K285" s="86">
        <f t="shared" ref="K285:M285" si="233">K29+K64+K160+K175+K240+K269+K279</f>
        <v>25337211.73</v>
      </c>
      <c r="L285" s="86">
        <f t="shared" si="233"/>
        <v>24516936.030000001</v>
      </c>
      <c r="M285" s="86">
        <f t="shared" si="233"/>
        <v>24546756.030000001</v>
      </c>
      <c r="N285" s="86">
        <f>N29+N64+N160+N175+N240+N269+N279</f>
        <v>24546756.030000001</v>
      </c>
      <c r="O285" s="74" t="s">
        <v>13</v>
      </c>
      <c r="P285" s="2" t="s">
        <v>13</v>
      </c>
      <c r="Q285" s="35" t="s">
        <v>13</v>
      </c>
      <c r="R285" s="35" t="s">
        <v>13</v>
      </c>
      <c r="S285" s="2"/>
      <c r="T285" s="2"/>
      <c r="U285" s="2"/>
      <c r="V285" s="2"/>
      <c r="W285" s="1"/>
      <c r="X285" s="1"/>
    </row>
    <row r="286" spans="1:24" ht="60.75" customHeight="1">
      <c r="A286" s="181"/>
      <c r="B286" s="182"/>
      <c r="C286" s="182"/>
      <c r="D286" s="182"/>
      <c r="E286" s="183"/>
      <c r="F286" s="16" t="s">
        <v>16</v>
      </c>
      <c r="G286" s="9">
        <f>G30+G65+G161+G176+G241+G270+G282</f>
        <v>151840546.03999999</v>
      </c>
      <c r="H286" s="9">
        <f>H30+H65+H161+H176+H241+H270+H278+H282</f>
        <v>0</v>
      </c>
      <c r="I286" s="9">
        <f>I30+I65+I161+I176+I241+I270+I282</f>
        <v>22628533.949999999</v>
      </c>
      <c r="J286" s="9">
        <f t="shared" ref="J286:N286" si="234">J30+J65+J161+J176+J241+J270+J278+J282</f>
        <v>30264352.270000003</v>
      </c>
      <c r="K286" s="9">
        <f t="shared" si="234"/>
        <v>25337211.73</v>
      </c>
      <c r="L286" s="9">
        <f t="shared" si="234"/>
        <v>24516936.030000001</v>
      </c>
      <c r="M286" s="9">
        <f t="shared" si="234"/>
        <v>24546756.030000001</v>
      </c>
      <c r="N286" s="9">
        <f t="shared" si="234"/>
        <v>24546756.030000001</v>
      </c>
      <c r="O286" s="74" t="s">
        <v>13</v>
      </c>
      <c r="P286" s="2" t="s">
        <v>13</v>
      </c>
      <c r="Q286" s="35" t="s">
        <v>13</v>
      </c>
      <c r="R286" s="35" t="s">
        <v>13</v>
      </c>
      <c r="S286" s="2"/>
      <c r="T286" s="2"/>
      <c r="U286" s="2"/>
      <c r="V286" s="2"/>
      <c r="W286" s="1"/>
      <c r="X286" s="1"/>
    </row>
    <row r="287" spans="1:24" ht="25.5" customHeight="1">
      <c r="A287" s="181"/>
      <c r="B287" s="182"/>
      <c r="C287" s="182"/>
      <c r="D287" s="182"/>
      <c r="E287" s="183"/>
      <c r="F287" s="16" t="s">
        <v>39</v>
      </c>
      <c r="G287" s="4">
        <f>G87</f>
        <v>0</v>
      </c>
      <c r="H287" s="9"/>
      <c r="I287" s="9"/>
      <c r="J287" s="9"/>
      <c r="K287" s="9"/>
      <c r="L287" s="9"/>
      <c r="M287" s="39"/>
      <c r="N287" s="104"/>
      <c r="O287" s="74"/>
      <c r="P287" s="2"/>
      <c r="Q287" s="35"/>
      <c r="R287" s="35"/>
      <c r="S287" s="2"/>
      <c r="T287" s="2"/>
      <c r="U287" s="2"/>
      <c r="V287" s="2"/>
      <c r="W287" s="1"/>
      <c r="X287" s="1"/>
    </row>
    <row r="288" spans="1:24" ht="37.5" customHeight="1">
      <c r="A288" s="181"/>
      <c r="B288" s="182"/>
      <c r="C288" s="182"/>
      <c r="D288" s="182"/>
      <c r="E288" s="183"/>
      <c r="F288" s="16" t="s">
        <v>38</v>
      </c>
      <c r="G288" s="4">
        <f>G31+G66+G163+G177+G242</f>
        <v>165306686.37</v>
      </c>
      <c r="H288" s="9">
        <f>H31+H66+H163+H177+H242</f>
        <v>0</v>
      </c>
      <c r="I288" s="4">
        <f t="shared" ref="I288:N288" si="235">I31+I66+I163+I177+I242</f>
        <v>53902056.210000008</v>
      </c>
      <c r="J288" s="4">
        <f t="shared" si="235"/>
        <v>111404630.16000001</v>
      </c>
      <c r="K288" s="9">
        <f t="shared" si="235"/>
        <v>0</v>
      </c>
      <c r="L288" s="4">
        <f t="shared" si="235"/>
        <v>0</v>
      </c>
      <c r="M288" s="4">
        <f t="shared" si="235"/>
        <v>0</v>
      </c>
      <c r="N288" s="4">
        <f t="shared" si="235"/>
        <v>0</v>
      </c>
      <c r="O288" s="74" t="s">
        <v>13</v>
      </c>
      <c r="P288" s="2" t="s">
        <v>13</v>
      </c>
      <c r="Q288" s="35" t="s">
        <v>13</v>
      </c>
      <c r="R288" s="35" t="s">
        <v>13</v>
      </c>
      <c r="S288" s="2"/>
      <c r="T288" s="2"/>
      <c r="U288" s="2"/>
      <c r="V288" s="2"/>
      <c r="W288" s="1"/>
      <c r="X288" s="1"/>
    </row>
    <row r="289" spans="1:24" ht="39">
      <c r="A289" s="181"/>
      <c r="B289" s="182"/>
      <c r="C289" s="182"/>
      <c r="D289" s="182"/>
      <c r="E289" s="183"/>
      <c r="F289" s="62" t="s">
        <v>111</v>
      </c>
      <c r="G289" s="9">
        <f>H289+I289+J289+K289+L289+M289</f>
        <v>122140</v>
      </c>
      <c r="H289" s="9"/>
      <c r="I289" s="9">
        <f>I283</f>
        <v>122140</v>
      </c>
      <c r="J289" s="8"/>
      <c r="K289" s="9"/>
      <c r="L289" s="8"/>
      <c r="M289" s="39"/>
      <c r="N289" s="8"/>
      <c r="O289" s="74" t="s">
        <v>13</v>
      </c>
      <c r="P289" s="2" t="s">
        <v>13</v>
      </c>
      <c r="Q289" s="35" t="s">
        <v>13</v>
      </c>
      <c r="R289" s="35" t="s">
        <v>13</v>
      </c>
      <c r="S289" s="2"/>
      <c r="T289" s="2"/>
      <c r="U289" s="2"/>
      <c r="V289" s="2"/>
      <c r="W289" s="1"/>
      <c r="X289" s="1"/>
    </row>
    <row r="290" spans="1:24" ht="39">
      <c r="A290" s="184"/>
      <c r="B290" s="185"/>
      <c r="C290" s="185"/>
      <c r="D290" s="185"/>
      <c r="E290" s="186"/>
      <c r="F290" s="62" t="s">
        <v>156</v>
      </c>
      <c r="G290" s="9">
        <f>H290+I290+J290+K290+L290+M290</f>
        <v>150000</v>
      </c>
      <c r="H290" s="9"/>
      <c r="I290" s="9">
        <f>I284</f>
        <v>150000</v>
      </c>
      <c r="J290" s="8"/>
      <c r="K290" s="9"/>
      <c r="L290" s="8"/>
      <c r="M290" s="39"/>
      <c r="N290" s="8"/>
      <c r="O290" s="2"/>
      <c r="P290" s="2"/>
      <c r="Q290" s="35"/>
      <c r="R290" s="35"/>
      <c r="S290" s="2"/>
      <c r="T290" s="2"/>
      <c r="U290" s="2"/>
      <c r="V290" s="2"/>
      <c r="W290" s="1"/>
      <c r="X290" s="1"/>
    </row>
    <row r="291" spans="1:24">
      <c r="M291" s="10"/>
      <c r="N291" s="10"/>
    </row>
    <row r="292" spans="1:24">
      <c r="B292" s="5"/>
      <c r="G292" s="5"/>
    </row>
    <row r="293" spans="1:24">
      <c r="B293" s="5"/>
    </row>
    <row r="294" spans="1:24">
      <c r="B294" s="5"/>
    </row>
  </sheetData>
  <mergeCells count="391">
    <mergeCell ref="A1:W1"/>
    <mergeCell ref="A3:W3"/>
    <mergeCell ref="A4:W4"/>
    <mergeCell ref="A5:W5"/>
    <mergeCell ref="A6:W6"/>
    <mergeCell ref="B7:W7"/>
    <mergeCell ref="A49:A51"/>
    <mergeCell ref="B49:B51"/>
    <mergeCell ref="C49:C51"/>
    <mergeCell ref="D49:D51"/>
    <mergeCell ref="E49:E51"/>
    <mergeCell ref="G10:G11"/>
    <mergeCell ref="O9:O11"/>
    <mergeCell ref="A8:A11"/>
    <mergeCell ref="B8:B11"/>
    <mergeCell ref="C8:D8"/>
    <mergeCell ref="F9:F11"/>
    <mergeCell ref="C17:C19"/>
    <mergeCell ref="D17:D19"/>
    <mergeCell ref="E17:E19"/>
    <mergeCell ref="C20:C22"/>
    <mergeCell ref="D20:D22"/>
    <mergeCell ref="E20:E22"/>
    <mergeCell ref="C29:C31"/>
    <mergeCell ref="D274:D276"/>
    <mergeCell ref="B52:B54"/>
    <mergeCell ref="C52:C54"/>
    <mergeCell ref="D52:D54"/>
    <mergeCell ref="E52:E54"/>
    <mergeCell ref="P9:P11"/>
    <mergeCell ref="Q10:Q11"/>
    <mergeCell ref="A13:B13"/>
    <mergeCell ref="E269:E271"/>
    <mergeCell ref="D151:D153"/>
    <mergeCell ref="E198:E200"/>
    <mergeCell ref="E133:E135"/>
    <mergeCell ref="D130:D132"/>
    <mergeCell ref="E130:E132"/>
    <mergeCell ref="A127:A129"/>
    <mergeCell ref="A124:A126"/>
    <mergeCell ref="A172:A174"/>
    <mergeCell ref="B172:B174"/>
    <mergeCell ref="C172:C174"/>
    <mergeCell ref="C145:C147"/>
    <mergeCell ref="D124:D126"/>
    <mergeCell ref="E124:E126"/>
    <mergeCell ref="A130:A132"/>
    <mergeCell ref="B130:B132"/>
    <mergeCell ref="B281:B284"/>
    <mergeCell ref="C281:C284"/>
    <mergeCell ref="D281:D284"/>
    <mergeCell ref="E281:E284"/>
    <mergeCell ref="E248:E250"/>
    <mergeCell ref="A248:A250"/>
    <mergeCell ref="B257:B259"/>
    <mergeCell ref="C257:C259"/>
    <mergeCell ref="D257:D259"/>
    <mergeCell ref="E257:E259"/>
    <mergeCell ref="B251:B253"/>
    <mergeCell ref="C251:C253"/>
    <mergeCell ref="D251:D253"/>
    <mergeCell ref="E251:E253"/>
    <mergeCell ref="B254:B256"/>
    <mergeCell ref="C254:C256"/>
    <mergeCell ref="D254:D256"/>
    <mergeCell ref="E254:E256"/>
    <mergeCell ref="A272:B272"/>
    <mergeCell ref="A273:B273"/>
    <mergeCell ref="E274:E276"/>
    <mergeCell ref="B274:B276"/>
    <mergeCell ref="C274:C276"/>
    <mergeCell ref="E277:E279"/>
    <mergeCell ref="B277:B280"/>
    <mergeCell ref="C277:C280"/>
    <mergeCell ref="D277:D280"/>
    <mergeCell ref="B207:B209"/>
    <mergeCell ref="C207:C209"/>
    <mergeCell ref="D207:D209"/>
    <mergeCell ref="E207:E209"/>
    <mergeCell ref="B266:B268"/>
    <mergeCell ref="C266:C268"/>
    <mergeCell ref="D266:D268"/>
    <mergeCell ref="E266:E268"/>
    <mergeCell ref="B213:B215"/>
    <mergeCell ref="C210:C212"/>
    <mergeCell ref="D210:D212"/>
    <mergeCell ref="C213:C215"/>
    <mergeCell ref="D213:D215"/>
    <mergeCell ref="C240:C242"/>
    <mergeCell ref="D240:D242"/>
    <mergeCell ref="D248:D250"/>
    <mergeCell ref="E210:E212"/>
    <mergeCell ref="E213:E215"/>
    <mergeCell ref="B216:B218"/>
    <mergeCell ref="B260:B262"/>
    <mergeCell ref="C260:C262"/>
    <mergeCell ref="C130:C132"/>
    <mergeCell ref="B133:B135"/>
    <mergeCell ref="B136:B138"/>
    <mergeCell ref="C136:C138"/>
    <mergeCell ref="C133:C135"/>
    <mergeCell ref="D133:D135"/>
    <mergeCell ref="D157:D159"/>
    <mergeCell ref="B154:B156"/>
    <mergeCell ref="B151:B153"/>
    <mergeCell ref="C151:C153"/>
    <mergeCell ref="D136:D138"/>
    <mergeCell ref="D127:D129"/>
    <mergeCell ref="E127:E129"/>
    <mergeCell ref="E112:E114"/>
    <mergeCell ref="C118:C120"/>
    <mergeCell ref="E118:E120"/>
    <mergeCell ref="E81:E83"/>
    <mergeCell ref="E97:E99"/>
    <mergeCell ref="C127:C129"/>
    <mergeCell ref="C124:C126"/>
    <mergeCell ref="C84:C87"/>
    <mergeCell ref="E84:E87"/>
    <mergeCell ref="C88:C90"/>
    <mergeCell ref="E88:E90"/>
    <mergeCell ref="E121:E123"/>
    <mergeCell ref="D115:D117"/>
    <mergeCell ref="E115:E117"/>
    <mergeCell ref="E106:E108"/>
    <mergeCell ref="C94:C96"/>
    <mergeCell ref="D106:D108"/>
    <mergeCell ref="D29:D31"/>
    <mergeCell ref="E29:E31"/>
    <mergeCell ref="E34:E36"/>
    <mergeCell ref="D43:D45"/>
    <mergeCell ref="E43:E45"/>
    <mergeCell ref="D37:D39"/>
    <mergeCell ref="E37:E39"/>
    <mergeCell ref="C9:C11"/>
    <mergeCell ref="C23:C25"/>
    <mergeCell ref="D23:D25"/>
    <mergeCell ref="E23:E25"/>
    <mergeCell ref="C26:C28"/>
    <mergeCell ref="D26:D28"/>
    <mergeCell ref="E26:E28"/>
    <mergeCell ref="D9:D11"/>
    <mergeCell ref="E8:E11"/>
    <mergeCell ref="A14:B14"/>
    <mergeCell ref="A15:B15"/>
    <mergeCell ref="A16:B16"/>
    <mergeCell ref="B17:B19"/>
    <mergeCell ref="B20:B22"/>
    <mergeCell ref="A17:A19"/>
    <mergeCell ref="A20:A22"/>
    <mergeCell ref="A29:A31"/>
    <mergeCell ref="B29:B31"/>
    <mergeCell ref="A26:A28"/>
    <mergeCell ref="B26:B28"/>
    <mergeCell ref="B23:B25"/>
    <mergeCell ref="A23:A25"/>
    <mergeCell ref="A32:B32"/>
    <mergeCell ref="A33:B33"/>
    <mergeCell ref="B34:B36"/>
    <mergeCell ref="A34:A36"/>
    <mergeCell ref="C34:C36"/>
    <mergeCell ref="D34:D36"/>
    <mergeCell ref="E46:E48"/>
    <mergeCell ref="E94:E96"/>
    <mergeCell ref="E75:E77"/>
    <mergeCell ref="B91:B93"/>
    <mergeCell ref="C91:C93"/>
    <mergeCell ref="E91:E93"/>
    <mergeCell ref="B81:B83"/>
    <mergeCell ref="B78:B80"/>
    <mergeCell ref="C78:C80"/>
    <mergeCell ref="E78:E80"/>
    <mergeCell ref="B84:B87"/>
    <mergeCell ref="B88:B90"/>
    <mergeCell ref="D40:D42"/>
    <mergeCell ref="E40:E42"/>
    <mergeCell ref="A64:A66"/>
    <mergeCell ref="B64:B66"/>
    <mergeCell ref="C64:C66"/>
    <mergeCell ref="E64:E66"/>
    <mergeCell ref="A91:A93"/>
    <mergeCell ref="A78:A80"/>
    <mergeCell ref="A81:A83"/>
    <mergeCell ref="A69:A71"/>
    <mergeCell ref="B69:B71"/>
    <mergeCell ref="C69:C71"/>
    <mergeCell ref="E69:E71"/>
    <mergeCell ref="A72:A74"/>
    <mergeCell ref="C72:C74"/>
    <mergeCell ref="A75:A77"/>
    <mergeCell ref="A46:A48"/>
    <mergeCell ref="B46:B48"/>
    <mergeCell ref="A84:A87"/>
    <mergeCell ref="B58:B60"/>
    <mergeCell ref="C58:C60"/>
    <mergeCell ref="D58:D60"/>
    <mergeCell ref="E58:E60"/>
    <mergeCell ref="A52:A54"/>
    <mergeCell ref="D46:D48"/>
    <mergeCell ref="B72:B74"/>
    <mergeCell ref="E72:E74"/>
    <mergeCell ref="B61:B63"/>
    <mergeCell ref="C61:C63"/>
    <mergeCell ref="D61:D63"/>
    <mergeCell ref="E61:E63"/>
    <mergeCell ref="A94:A96"/>
    <mergeCell ref="B94:B96"/>
    <mergeCell ref="B118:B120"/>
    <mergeCell ref="B127:B129"/>
    <mergeCell ref="B124:B126"/>
    <mergeCell ref="B103:B105"/>
    <mergeCell ref="C103:C105"/>
    <mergeCell ref="A118:A120"/>
    <mergeCell ref="B106:B108"/>
    <mergeCell ref="C106:C108"/>
    <mergeCell ref="A37:A39"/>
    <mergeCell ref="B37:B39"/>
    <mergeCell ref="C37:C39"/>
    <mergeCell ref="A121:A123"/>
    <mergeCell ref="B121:B123"/>
    <mergeCell ref="C121:C123"/>
    <mergeCell ref="B75:B77"/>
    <mergeCell ref="C75:C77"/>
    <mergeCell ref="A88:A90"/>
    <mergeCell ref="B115:B117"/>
    <mergeCell ref="C115:C117"/>
    <mergeCell ref="A112:A114"/>
    <mergeCell ref="B112:B114"/>
    <mergeCell ref="C112:C114"/>
    <mergeCell ref="A43:A45"/>
    <mergeCell ref="B43:B45"/>
    <mergeCell ref="C43:C45"/>
    <mergeCell ref="B55:B57"/>
    <mergeCell ref="C46:C48"/>
    <mergeCell ref="A40:A42"/>
    <mergeCell ref="B40:B42"/>
    <mergeCell ref="C40:C42"/>
    <mergeCell ref="A67:B67"/>
    <mergeCell ref="A68:B68"/>
    <mergeCell ref="A133:A135"/>
    <mergeCell ref="B145:B147"/>
    <mergeCell ref="B148:B150"/>
    <mergeCell ref="C148:C150"/>
    <mergeCell ref="D148:D150"/>
    <mergeCell ref="B142:B144"/>
    <mergeCell ref="B157:B159"/>
    <mergeCell ref="E55:E57"/>
    <mergeCell ref="D55:D57"/>
    <mergeCell ref="C55:C57"/>
    <mergeCell ref="D142:D144"/>
    <mergeCell ref="C142:C144"/>
    <mergeCell ref="E142:E144"/>
    <mergeCell ref="D145:D147"/>
    <mergeCell ref="E145:E147"/>
    <mergeCell ref="B139:B141"/>
    <mergeCell ref="C139:C141"/>
    <mergeCell ref="D139:D141"/>
    <mergeCell ref="E139:E141"/>
    <mergeCell ref="E136:E138"/>
    <mergeCell ref="B100:B102"/>
    <mergeCell ref="C100:C102"/>
    <mergeCell ref="D100:D102"/>
    <mergeCell ref="E100:E102"/>
    <mergeCell ref="A285:E290"/>
    <mergeCell ref="D64:D66"/>
    <mergeCell ref="D78:D80"/>
    <mergeCell ref="D88:D90"/>
    <mergeCell ref="D84:D87"/>
    <mergeCell ref="D91:D93"/>
    <mergeCell ref="D69:D71"/>
    <mergeCell ref="B97:B99"/>
    <mergeCell ref="C97:C99"/>
    <mergeCell ref="D97:D99"/>
    <mergeCell ref="D94:D96"/>
    <mergeCell ref="C81:C83"/>
    <mergeCell ref="E216:E218"/>
    <mergeCell ref="C219:C221"/>
    <mergeCell ref="D219:D221"/>
    <mergeCell ref="E219:E221"/>
    <mergeCell ref="B269:B271"/>
    <mergeCell ref="C269:C271"/>
    <mergeCell ref="D269:D271"/>
    <mergeCell ref="C263:C265"/>
    <mergeCell ref="D263:D265"/>
    <mergeCell ref="E263:E265"/>
    <mergeCell ref="B263:B265"/>
    <mergeCell ref="E222:E224"/>
    <mergeCell ref="D260:D262"/>
    <mergeCell ref="E260:E262"/>
    <mergeCell ref="D228:D230"/>
    <mergeCell ref="B225:B227"/>
    <mergeCell ref="B222:B224"/>
    <mergeCell ref="C222:C224"/>
    <mergeCell ref="D222:D224"/>
    <mergeCell ref="E245:E247"/>
    <mergeCell ref="B245:B247"/>
    <mergeCell ref="C245:C247"/>
    <mergeCell ref="D245:D247"/>
    <mergeCell ref="C248:C250"/>
    <mergeCell ref="B248:B250"/>
    <mergeCell ref="C234:C236"/>
    <mergeCell ref="D234:D236"/>
    <mergeCell ref="E234:E236"/>
    <mergeCell ref="B234:B236"/>
    <mergeCell ref="A244:B244"/>
    <mergeCell ref="A243:B243"/>
    <mergeCell ref="E240:E242"/>
    <mergeCell ref="B240:B242"/>
    <mergeCell ref="C237:C239"/>
    <mergeCell ref="D237:D239"/>
    <mergeCell ref="E237:E239"/>
    <mergeCell ref="B237:B239"/>
    <mergeCell ref="B228:B230"/>
    <mergeCell ref="D175:D177"/>
    <mergeCell ref="E175:E177"/>
    <mergeCell ref="B210:B212"/>
    <mergeCell ref="C216:C218"/>
    <mergeCell ref="B219:B221"/>
    <mergeCell ref="C228:C230"/>
    <mergeCell ref="B198:B200"/>
    <mergeCell ref="B201:B203"/>
    <mergeCell ref="B204:B206"/>
    <mergeCell ref="C201:C203"/>
    <mergeCell ref="D201:D203"/>
    <mergeCell ref="E201:E203"/>
    <mergeCell ref="C204:C206"/>
    <mergeCell ref="D204:D206"/>
    <mergeCell ref="E204:E206"/>
    <mergeCell ref="C198:C200"/>
    <mergeCell ref="D198:D200"/>
    <mergeCell ref="E169:E171"/>
    <mergeCell ref="C166:C168"/>
    <mergeCell ref="D166:D168"/>
    <mergeCell ref="E166:E168"/>
    <mergeCell ref="B166:B168"/>
    <mergeCell ref="E189:E191"/>
    <mergeCell ref="E192:E194"/>
    <mergeCell ref="B186:B188"/>
    <mergeCell ref="B189:B191"/>
    <mergeCell ref="B192:B194"/>
    <mergeCell ref="E172:E174"/>
    <mergeCell ref="B169:B171"/>
    <mergeCell ref="C169:C171"/>
    <mergeCell ref="D169:D171"/>
    <mergeCell ref="A166:A168"/>
    <mergeCell ref="D216:D218"/>
    <mergeCell ref="B195:B197"/>
    <mergeCell ref="E186:E188"/>
    <mergeCell ref="D103:D105"/>
    <mergeCell ref="E103:E105"/>
    <mergeCell ref="B109:B111"/>
    <mergeCell ref="C109:C111"/>
    <mergeCell ref="D109:D111"/>
    <mergeCell ref="E109:E111"/>
    <mergeCell ref="E151:E153"/>
    <mergeCell ref="C154:C156"/>
    <mergeCell ref="D154:D156"/>
    <mergeCell ref="E154:E156"/>
    <mergeCell ref="A165:B165"/>
    <mergeCell ref="A169:A171"/>
    <mergeCell ref="E157:E159"/>
    <mergeCell ref="E160:E163"/>
    <mergeCell ref="A164:B164"/>
    <mergeCell ref="A160:A163"/>
    <mergeCell ref="B160:B163"/>
    <mergeCell ref="C160:C163"/>
    <mergeCell ref="E148:E150"/>
    <mergeCell ref="C157:C159"/>
    <mergeCell ref="G9:N9"/>
    <mergeCell ref="F8:N8"/>
    <mergeCell ref="H10:N10"/>
    <mergeCell ref="Q9:X9"/>
    <mergeCell ref="R10:X10"/>
    <mergeCell ref="O8:X8"/>
    <mergeCell ref="B231:B233"/>
    <mergeCell ref="C231:C233"/>
    <mergeCell ref="D231:D233"/>
    <mergeCell ref="E231:E233"/>
    <mergeCell ref="A178:B178"/>
    <mergeCell ref="A179:B179"/>
    <mergeCell ref="B180:B182"/>
    <mergeCell ref="B183:B185"/>
    <mergeCell ref="E180:E182"/>
    <mergeCell ref="E183:E185"/>
    <mergeCell ref="D172:D174"/>
    <mergeCell ref="A175:A177"/>
    <mergeCell ref="B175:B177"/>
    <mergeCell ref="C175:C177"/>
    <mergeCell ref="E228:E230"/>
    <mergeCell ref="E225:E227"/>
    <mergeCell ref="C225:C227"/>
    <mergeCell ref="D225:D227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2022-01-11T05:05:20Z</cp:lastPrinted>
  <dcterms:created xsi:type="dcterms:W3CDTF">2016-05-12T05:25:06Z</dcterms:created>
  <dcterms:modified xsi:type="dcterms:W3CDTF">2022-03-25T09:57:42Z</dcterms:modified>
</cp:coreProperties>
</file>