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G340" i="1"/>
  <c r="G341"/>
  <c r="G342"/>
  <c r="G343"/>
  <c r="G339"/>
  <c r="G312"/>
  <c r="G315"/>
  <c r="G316"/>
  <c r="G314"/>
  <c r="G311" s="1"/>
  <c r="G323"/>
  <c r="G318"/>
  <c r="G319"/>
  <c r="G317"/>
  <c r="G324"/>
  <c r="I323"/>
  <c r="H312"/>
  <c r="I312"/>
  <c r="J312"/>
  <c r="K312"/>
  <c r="L312"/>
  <c r="M312"/>
  <c r="N312"/>
  <c r="O312"/>
  <c r="P312"/>
  <c r="H311"/>
  <c r="I311"/>
  <c r="J311"/>
  <c r="K311"/>
  <c r="L311"/>
  <c r="M311"/>
  <c r="N311"/>
  <c r="O311"/>
  <c r="P311"/>
  <c r="G325"/>
  <c r="I342"/>
  <c r="I341"/>
  <c r="I343"/>
  <c r="G331"/>
  <c r="G320"/>
  <c r="G321"/>
  <c r="G322"/>
  <c r="G292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12"/>
  <c r="G213"/>
  <c r="G214"/>
  <c r="G215"/>
  <c r="G211"/>
  <c r="G204"/>
  <c r="G205"/>
  <c r="G203"/>
  <c r="G193"/>
  <c r="G192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62"/>
  <c r="G163"/>
  <c r="G164"/>
  <c r="G165"/>
  <c r="G166"/>
  <c r="G167"/>
  <c r="G168"/>
  <c r="G169"/>
  <c r="G170"/>
  <c r="G156"/>
  <c r="G157"/>
  <c r="G158"/>
  <c r="G159"/>
  <c r="G160"/>
  <c r="G161"/>
  <c r="G153"/>
  <c r="G154"/>
  <c r="G155"/>
  <c r="G150"/>
  <c r="G151"/>
  <c r="G152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26"/>
  <c r="G121"/>
  <c r="G122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99"/>
  <c r="G93"/>
  <c r="G86"/>
  <c r="G83"/>
  <c r="G75"/>
  <c r="G76"/>
  <c r="G77"/>
  <c r="G78"/>
  <c r="G79"/>
  <c r="G80"/>
  <c r="G81"/>
  <c r="G82"/>
  <c r="G74"/>
  <c r="G66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45"/>
  <c r="G42" s="1"/>
  <c r="G39" s="1"/>
  <c r="G36"/>
  <c r="G28"/>
  <c r="G23"/>
  <c r="G24"/>
  <c r="G25"/>
  <c r="G26"/>
  <c r="G27"/>
  <c r="G22"/>
  <c r="G19" s="1"/>
  <c r="G16" s="1"/>
  <c r="H315"/>
  <c r="G293"/>
  <c r="G294"/>
  <c r="G295"/>
  <c r="G296"/>
  <c r="G194"/>
  <c r="G38"/>
  <c r="G37"/>
  <c r="G313" l="1"/>
  <c r="G94"/>
  <c r="G95"/>
  <c r="N75"/>
  <c r="N72" s="1"/>
  <c r="O75"/>
  <c r="O72" s="1"/>
  <c r="P75"/>
  <c r="G21"/>
  <c r="G18" s="1"/>
  <c r="G30" s="1"/>
  <c r="G335"/>
  <c r="M187"/>
  <c r="M184" s="1"/>
  <c r="M186"/>
  <c r="M159"/>
  <c r="O317"/>
  <c r="O308" s="1"/>
  <c r="O323" s="1"/>
  <c r="O339" s="1"/>
  <c r="O314"/>
  <c r="O309"/>
  <c r="O324" s="1"/>
  <c r="O294"/>
  <c r="O218" s="1"/>
  <c r="O213" s="1"/>
  <c r="O293"/>
  <c r="O217" s="1"/>
  <c r="O212" s="1"/>
  <c r="O275"/>
  <c r="O227"/>
  <c r="O224"/>
  <c r="O221"/>
  <c r="O208"/>
  <c r="O207"/>
  <c r="O202"/>
  <c r="O198"/>
  <c r="O197"/>
  <c r="O206" s="1"/>
  <c r="O189"/>
  <c r="O186" s="1"/>
  <c r="O187"/>
  <c r="O184" s="1"/>
  <c r="O183" s="1"/>
  <c r="O180"/>
  <c r="O177"/>
  <c r="O175"/>
  <c r="O172" s="1"/>
  <c r="O171" s="1"/>
  <c r="O174"/>
  <c r="O159"/>
  <c r="O156"/>
  <c r="O155"/>
  <c r="O154"/>
  <c r="O151" s="1"/>
  <c r="O150" s="1"/>
  <c r="O152"/>
  <c r="O147"/>
  <c r="O144"/>
  <c r="O141"/>
  <c r="O135"/>
  <c r="O132"/>
  <c r="O129"/>
  <c r="O127"/>
  <c r="O125"/>
  <c r="O124"/>
  <c r="O120"/>
  <c r="O117"/>
  <c r="O114"/>
  <c r="O99" s="1"/>
  <c r="O96" s="1"/>
  <c r="O111"/>
  <c r="O105"/>
  <c r="O102"/>
  <c r="O101"/>
  <c r="O100"/>
  <c r="O97" s="1"/>
  <c r="O93"/>
  <c r="O88"/>
  <c r="O85" s="1"/>
  <c r="O194" s="1"/>
  <c r="O87"/>
  <c r="O86"/>
  <c r="O83" s="1"/>
  <c r="O84"/>
  <c r="O77"/>
  <c r="O74" s="1"/>
  <c r="O71" s="1"/>
  <c r="O76"/>
  <c r="O57"/>
  <c r="O51"/>
  <c r="O48"/>
  <c r="O45"/>
  <c r="O44"/>
  <c r="O43"/>
  <c r="O40" s="1"/>
  <c r="O41"/>
  <c r="O36"/>
  <c r="O33" s="1"/>
  <c r="O35"/>
  <c r="O68" s="1"/>
  <c r="O34"/>
  <c r="O25"/>
  <c r="O22"/>
  <c r="O21"/>
  <c r="O18" s="1"/>
  <c r="O30" s="1"/>
  <c r="O20"/>
  <c r="O19"/>
  <c r="O16" s="1"/>
  <c r="O28" s="1"/>
  <c r="O17"/>
  <c r="O29" s="1"/>
  <c r="M151"/>
  <c r="M36"/>
  <c r="M33" s="1"/>
  <c r="N43"/>
  <c r="N40" s="1"/>
  <c r="N63"/>
  <c r="M63"/>
  <c r="I338"/>
  <c r="G338" s="1"/>
  <c r="I337"/>
  <c r="I336"/>
  <c r="G336" s="1"/>
  <c r="G334"/>
  <c r="G333"/>
  <c r="G332"/>
  <c r="I331"/>
  <c r="I335" s="1"/>
  <c r="K320"/>
  <c r="J320"/>
  <c r="I320"/>
  <c r="H320"/>
  <c r="G309"/>
  <c r="P317"/>
  <c r="N317"/>
  <c r="M317"/>
  <c r="L317"/>
  <c r="K317"/>
  <c r="J317"/>
  <c r="J308" s="1"/>
  <c r="J323" s="1"/>
  <c r="J339" s="1"/>
  <c r="I317"/>
  <c r="H317"/>
  <c r="P314"/>
  <c r="N314"/>
  <c r="M314"/>
  <c r="L314"/>
  <c r="L308" s="1"/>
  <c r="L323" s="1"/>
  <c r="L339" s="1"/>
  <c r="K314"/>
  <c r="J314"/>
  <c r="I314"/>
  <c r="H314"/>
  <c r="P309"/>
  <c r="P324" s="1"/>
  <c r="N309"/>
  <c r="N324" s="1"/>
  <c r="M309"/>
  <c r="M324" s="1"/>
  <c r="L309"/>
  <c r="L324" s="1"/>
  <c r="K309"/>
  <c r="K324" s="1"/>
  <c r="J309"/>
  <c r="J324" s="1"/>
  <c r="H309"/>
  <c r="I309"/>
  <c r="I324" s="1"/>
  <c r="I340" s="1"/>
  <c r="G306"/>
  <c r="G303" s="1"/>
  <c r="G300" s="1"/>
  <c r="K305"/>
  <c r="J305"/>
  <c r="I305"/>
  <c r="I302" s="1"/>
  <c r="I299" s="1"/>
  <c r="H305"/>
  <c r="H302" s="1"/>
  <c r="H299" s="1"/>
  <c r="K303"/>
  <c r="J303"/>
  <c r="J300" s="1"/>
  <c r="I303"/>
  <c r="I300" s="1"/>
  <c r="H303"/>
  <c r="K302"/>
  <c r="K299" s="1"/>
  <c r="J302"/>
  <c r="J299" s="1"/>
  <c r="K300"/>
  <c r="H300"/>
  <c r="M295"/>
  <c r="M342" s="1"/>
  <c r="P294"/>
  <c r="P218" s="1"/>
  <c r="P213" s="1"/>
  <c r="N294"/>
  <c r="N218" s="1"/>
  <c r="N213" s="1"/>
  <c r="M294"/>
  <c r="L294"/>
  <c r="L218" s="1"/>
  <c r="L213" s="1"/>
  <c r="K294"/>
  <c r="J294"/>
  <c r="J218" s="1"/>
  <c r="J213" s="1"/>
  <c r="I294"/>
  <c r="H294"/>
  <c r="H218" s="1"/>
  <c r="P293"/>
  <c r="P217" s="1"/>
  <c r="P212" s="1"/>
  <c r="N293"/>
  <c r="N217" s="1"/>
  <c r="M293"/>
  <c r="M217" s="1"/>
  <c r="M212" s="1"/>
  <c r="L293"/>
  <c r="L217" s="1"/>
  <c r="L212" s="1"/>
  <c r="K293"/>
  <c r="K217" s="1"/>
  <c r="K212" s="1"/>
  <c r="J293"/>
  <c r="J217" s="1"/>
  <c r="J212" s="1"/>
  <c r="I293"/>
  <c r="I217" s="1"/>
  <c r="I212" s="1"/>
  <c r="H293"/>
  <c r="M289"/>
  <c r="L289"/>
  <c r="I288"/>
  <c r="I287"/>
  <c r="M284"/>
  <c r="M281"/>
  <c r="L281"/>
  <c r="K278"/>
  <c r="P275"/>
  <c r="N275"/>
  <c r="M275"/>
  <c r="L275"/>
  <c r="K275"/>
  <c r="J272"/>
  <c r="J269"/>
  <c r="J266"/>
  <c r="I263"/>
  <c r="I260"/>
  <c r="I257"/>
  <c r="H254"/>
  <c r="H251"/>
  <c r="H248"/>
  <c r="H245"/>
  <c r="H242"/>
  <c r="H239"/>
  <c r="H236"/>
  <c r="H233"/>
  <c r="H230"/>
  <c r="P227"/>
  <c r="N227"/>
  <c r="M227"/>
  <c r="L227"/>
  <c r="K227"/>
  <c r="J227"/>
  <c r="I227"/>
  <c r="H227"/>
  <c r="P224"/>
  <c r="N224"/>
  <c r="M224"/>
  <c r="L224"/>
  <c r="K224"/>
  <c r="J224"/>
  <c r="I224"/>
  <c r="H224"/>
  <c r="P221"/>
  <c r="N221"/>
  <c r="M221"/>
  <c r="L221"/>
  <c r="K221"/>
  <c r="J221"/>
  <c r="I221"/>
  <c r="H221"/>
  <c r="M219"/>
  <c r="M218"/>
  <c r="K218"/>
  <c r="K213" s="1"/>
  <c r="I218"/>
  <c r="I213" s="1"/>
  <c r="M213"/>
  <c r="P208"/>
  <c r="N208"/>
  <c r="M208"/>
  <c r="L208"/>
  <c r="G202"/>
  <c r="G199" s="1"/>
  <c r="G208" s="1"/>
  <c r="G201"/>
  <c r="G198" s="1"/>
  <c r="G207" s="1"/>
  <c r="K203"/>
  <c r="K200" s="1"/>
  <c r="K197" s="1"/>
  <c r="K206" s="1"/>
  <c r="J203"/>
  <c r="J200" s="1"/>
  <c r="J197" s="1"/>
  <c r="J206" s="1"/>
  <c r="I203"/>
  <c r="H203"/>
  <c r="P202"/>
  <c r="N202"/>
  <c r="M202"/>
  <c r="L202"/>
  <c r="K202"/>
  <c r="K199" s="1"/>
  <c r="K208" s="1"/>
  <c r="J202"/>
  <c r="J199" s="1"/>
  <c r="J208" s="1"/>
  <c r="I202"/>
  <c r="I199" s="1"/>
  <c r="I208" s="1"/>
  <c r="H202"/>
  <c r="H199" s="1"/>
  <c r="H208" s="1"/>
  <c r="K201"/>
  <c r="K198" s="1"/>
  <c r="K207" s="1"/>
  <c r="I200"/>
  <c r="I197" s="1"/>
  <c r="I206" s="1"/>
  <c r="P198"/>
  <c r="P207" s="1"/>
  <c r="N198"/>
  <c r="N207" s="1"/>
  <c r="M198"/>
  <c r="M207" s="1"/>
  <c r="L198"/>
  <c r="L207" s="1"/>
  <c r="J198"/>
  <c r="J207" s="1"/>
  <c r="I198"/>
  <c r="H198"/>
  <c r="P197"/>
  <c r="P206" s="1"/>
  <c r="N197"/>
  <c r="N206" s="1"/>
  <c r="M197"/>
  <c r="M206" s="1"/>
  <c r="L197"/>
  <c r="L206" s="1"/>
  <c r="P189"/>
  <c r="P186" s="1"/>
  <c r="N189"/>
  <c r="N186" s="1"/>
  <c r="M189"/>
  <c r="L189"/>
  <c r="L186" s="1"/>
  <c r="K189"/>
  <c r="K186" s="1"/>
  <c r="J189"/>
  <c r="J186" s="1"/>
  <c r="J183" s="1"/>
  <c r="I189"/>
  <c r="P187"/>
  <c r="P184" s="1"/>
  <c r="P183" s="1"/>
  <c r="N187"/>
  <c r="L187"/>
  <c r="L184" s="1"/>
  <c r="L183" s="1"/>
  <c r="K187"/>
  <c r="J187"/>
  <c r="J184" s="1"/>
  <c r="I187"/>
  <c r="P180"/>
  <c r="N180"/>
  <c r="M180"/>
  <c r="L180"/>
  <c r="K180"/>
  <c r="J180"/>
  <c r="I180"/>
  <c r="P177"/>
  <c r="N177"/>
  <c r="M177"/>
  <c r="L177"/>
  <c r="K177"/>
  <c r="J177"/>
  <c r="J174" s="1"/>
  <c r="J171" s="1"/>
  <c r="I177"/>
  <c r="P175"/>
  <c r="P172" s="1"/>
  <c r="P171" s="1"/>
  <c r="N175"/>
  <c r="N172" s="1"/>
  <c r="N171" s="1"/>
  <c r="M175"/>
  <c r="M172" s="1"/>
  <c r="M171" s="1"/>
  <c r="L175"/>
  <c r="L172" s="1"/>
  <c r="L171" s="1"/>
  <c r="K175"/>
  <c r="J175"/>
  <c r="I175"/>
  <c r="I174" s="1"/>
  <c r="P174"/>
  <c r="K174"/>
  <c r="M168"/>
  <c r="L168"/>
  <c r="K168"/>
  <c r="J168"/>
  <c r="J165" s="1"/>
  <c r="J162" s="1"/>
  <c r="I168"/>
  <c r="J166"/>
  <c r="J163" s="1"/>
  <c r="I166"/>
  <c r="I165"/>
  <c r="I163"/>
  <c r="I162" s="1"/>
  <c r="P159"/>
  <c r="N159"/>
  <c r="L159"/>
  <c r="K159"/>
  <c r="I159"/>
  <c r="P156"/>
  <c r="N156"/>
  <c r="M156"/>
  <c r="L156"/>
  <c r="K156"/>
  <c r="J156"/>
  <c r="I156"/>
  <c r="H156"/>
  <c r="P155"/>
  <c r="P152" s="1"/>
  <c r="N155"/>
  <c r="N152" s="1"/>
  <c r="M155"/>
  <c r="M152" s="1"/>
  <c r="L155"/>
  <c r="L152" s="1"/>
  <c r="K155"/>
  <c r="K152" s="1"/>
  <c r="J155"/>
  <c r="J152" s="1"/>
  <c r="I155"/>
  <c r="H155"/>
  <c r="H152" s="1"/>
  <c r="P154"/>
  <c r="P153" s="1"/>
  <c r="N154"/>
  <c r="N151" s="1"/>
  <c r="M154"/>
  <c r="L154"/>
  <c r="L151" s="1"/>
  <c r="L150" s="1"/>
  <c r="K154"/>
  <c r="K153" s="1"/>
  <c r="J154"/>
  <c r="I154"/>
  <c r="I151" s="1"/>
  <c r="H154"/>
  <c r="H153" s="1"/>
  <c r="J153"/>
  <c r="I152"/>
  <c r="I194" s="1"/>
  <c r="J151"/>
  <c r="J150" s="1"/>
  <c r="P147"/>
  <c r="N147"/>
  <c r="M147"/>
  <c r="P144"/>
  <c r="N144"/>
  <c r="M144"/>
  <c r="L144"/>
  <c r="K144"/>
  <c r="P141"/>
  <c r="N141"/>
  <c r="M141"/>
  <c r="L141"/>
  <c r="K141"/>
  <c r="J141"/>
  <c r="I141"/>
  <c r="H141"/>
  <c r="M138"/>
  <c r="L138"/>
  <c r="K138"/>
  <c r="J138"/>
  <c r="I138"/>
  <c r="H138"/>
  <c r="P135"/>
  <c r="N135"/>
  <c r="M135"/>
  <c r="L135"/>
  <c r="K135"/>
  <c r="J135"/>
  <c r="I135"/>
  <c r="H135"/>
  <c r="P132"/>
  <c r="N132"/>
  <c r="M132"/>
  <c r="L132"/>
  <c r="K132"/>
  <c r="J132"/>
  <c r="I132"/>
  <c r="H132"/>
  <c r="P129"/>
  <c r="N129"/>
  <c r="M129"/>
  <c r="L129"/>
  <c r="K129"/>
  <c r="J129"/>
  <c r="I129"/>
  <c r="H129"/>
  <c r="L128"/>
  <c r="L125" s="1"/>
  <c r="H128"/>
  <c r="P127"/>
  <c r="P124" s="1"/>
  <c r="N127"/>
  <c r="N124" s="1"/>
  <c r="M127"/>
  <c r="M124" s="1"/>
  <c r="L127"/>
  <c r="L124" s="1"/>
  <c r="K127"/>
  <c r="J127"/>
  <c r="J124" s="1"/>
  <c r="H127"/>
  <c r="H124" s="1"/>
  <c r="P125"/>
  <c r="N125"/>
  <c r="M125"/>
  <c r="K125"/>
  <c r="J125"/>
  <c r="I125"/>
  <c r="H125"/>
  <c r="K124"/>
  <c r="P120"/>
  <c r="N120"/>
  <c r="M120"/>
  <c r="L120"/>
  <c r="K120"/>
  <c r="J120"/>
  <c r="P117"/>
  <c r="N117"/>
  <c r="M117"/>
  <c r="L117"/>
  <c r="K117"/>
  <c r="J117"/>
  <c r="I117"/>
  <c r="H117"/>
  <c r="P114"/>
  <c r="N114"/>
  <c r="K114"/>
  <c r="J114"/>
  <c r="P111"/>
  <c r="N111"/>
  <c r="M111"/>
  <c r="L111"/>
  <c r="K111"/>
  <c r="J111"/>
  <c r="M108"/>
  <c r="L108"/>
  <c r="K108"/>
  <c r="J108"/>
  <c r="I108"/>
  <c r="H108"/>
  <c r="P105"/>
  <c r="N105"/>
  <c r="M105"/>
  <c r="L105"/>
  <c r="K105"/>
  <c r="J105"/>
  <c r="I105"/>
  <c r="H105"/>
  <c r="P102"/>
  <c r="N102"/>
  <c r="M102"/>
  <c r="L102"/>
  <c r="L99" s="1"/>
  <c r="L96" s="1"/>
  <c r="K102"/>
  <c r="J102"/>
  <c r="I102"/>
  <c r="H102"/>
  <c r="P101"/>
  <c r="N101"/>
  <c r="M101"/>
  <c r="L101"/>
  <c r="K101"/>
  <c r="J101"/>
  <c r="J98" s="1"/>
  <c r="I101"/>
  <c r="I98" s="1"/>
  <c r="H101"/>
  <c r="H98" s="1"/>
  <c r="P100"/>
  <c r="P97" s="1"/>
  <c r="N100"/>
  <c r="N97" s="1"/>
  <c r="M100"/>
  <c r="M97" s="1"/>
  <c r="L100"/>
  <c r="L97" s="1"/>
  <c r="K100"/>
  <c r="K97" s="1"/>
  <c r="J100"/>
  <c r="J97" s="1"/>
  <c r="I100"/>
  <c r="I97" s="1"/>
  <c r="H100"/>
  <c r="H97" s="1"/>
  <c r="K98"/>
  <c r="P93"/>
  <c r="P86" s="1"/>
  <c r="P83" s="1"/>
  <c r="N93"/>
  <c r="N86" s="1"/>
  <c r="N83" s="1"/>
  <c r="M93"/>
  <c r="M86" s="1"/>
  <c r="M83" s="1"/>
  <c r="L93"/>
  <c r="L86" s="1"/>
  <c r="L83" s="1"/>
  <c r="K93"/>
  <c r="J93"/>
  <c r="I93"/>
  <c r="I86" s="1"/>
  <c r="I83" s="1"/>
  <c r="H93"/>
  <c r="G92"/>
  <c r="G91"/>
  <c r="G90"/>
  <c r="K89"/>
  <c r="J89"/>
  <c r="I89"/>
  <c r="H89"/>
  <c r="P88"/>
  <c r="P85" s="1"/>
  <c r="N88"/>
  <c r="M88"/>
  <c r="L88"/>
  <c r="L85" s="1"/>
  <c r="K88"/>
  <c r="K85" s="1"/>
  <c r="J88"/>
  <c r="J85" s="1"/>
  <c r="I88"/>
  <c r="I85" s="1"/>
  <c r="H88"/>
  <c r="H85" s="1"/>
  <c r="P87"/>
  <c r="P84" s="1"/>
  <c r="N87"/>
  <c r="N84" s="1"/>
  <c r="M87"/>
  <c r="L87"/>
  <c r="L84" s="1"/>
  <c r="K87"/>
  <c r="K84" s="1"/>
  <c r="J87"/>
  <c r="J84" s="1"/>
  <c r="I87"/>
  <c r="H87"/>
  <c r="H84" s="1"/>
  <c r="N85"/>
  <c r="N194" s="1"/>
  <c r="M84"/>
  <c r="I84"/>
  <c r="K80"/>
  <c r="P77"/>
  <c r="P74" s="1"/>
  <c r="P71" s="1"/>
  <c r="N77"/>
  <c r="N74" s="1"/>
  <c r="N71" s="1"/>
  <c r="M77"/>
  <c r="M74" s="1"/>
  <c r="M71" s="1"/>
  <c r="L77"/>
  <c r="L74" s="1"/>
  <c r="L71" s="1"/>
  <c r="K77"/>
  <c r="K74" s="1"/>
  <c r="K71" s="1"/>
  <c r="J77"/>
  <c r="J74" s="1"/>
  <c r="J71" s="1"/>
  <c r="I77"/>
  <c r="H77"/>
  <c r="H74" s="1"/>
  <c r="P76"/>
  <c r="N76"/>
  <c r="M76"/>
  <c r="L76"/>
  <c r="K76"/>
  <c r="K73" s="1"/>
  <c r="J76"/>
  <c r="J73" s="1"/>
  <c r="I76"/>
  <c r="I73" s="1"/>
  <c r="H76"/>
  <c r="H73" s="1"/>
  <c r="M75"/>
  <c r="M72" s="1"/>
  <c r="L75"/>
  <c r="L72" s="1"/>
  <c r="K75"/>
  <c r="K72" s="1"/>
  <c r="J75"/>
  <c r="J72" s="1"/>
  <c r="I75"/>
  <c r="H75"/>
  <c r="I74"/>
  <c r="I71" s="1"/>
  <c r="P72"/>
  <c r="I72"/>
  <c r="L63"/>
  <c r="K60"/>
  <c r="P57"/>
  <c r="N57"/>
  <c r="M57"/>
  <c r="L57"/>
  <c r="K57"/>
  <c r="J57"/>
  <c r="I57"/>
  <c r="K54"/>
  <c r="H54"/>
  <c r="P51"/>
  <c r="N51"/>
  <c r="M51"/>
  <c r="L51"/>
  <c r="K51"/>
  <c r="J51"/>
  <c r="I51"/>
  <c r="H51"/>
  <c r="P48"/>
  <c r="N48"/>
  <c r="M48"/>
  <c r="M42" s="1"/>
  <c r="L48"/>
  <c r="K48"/>
  <c r="J48"/>
  <c r="I48"/>
  <c r="H48"/>
  <c r="P45"/>
  <c r="N45"/>
  <c r="M45"/>
  <c r="L45"/>
  <c r="K45"/>
  <c r="J45"/>
  <c r="I45"/>
  <c r="I42" s="1"/>
  <c r="I39" s="1"/>
  <c r="H45"/>
  <c r="H42" s="1"/>
  <c r="H39" s="1"/>
  <c r="P44"/>
  <c r="P41" s="1"/>
  <c r="N44"/>
  <c r="N41" s="1"/>
  <c r="M44"/>
  <c r="M41" s="1"/>
  <c r="L44"/>
  <c r="L41" s="1"/>
  <c r="K44"/>
  <c r="K41" s="1"/>
  <c r="J44"/>
  <c r="J41" s="1"/>
  <c r="I44"/>
  <c r="I41" s="1"/>
  <c r="H44"/>
  <c r="H41" s="1"/>
  <c r="P43"/>
  <c r="P40" s="1"/>
  <c r="M43"/>
  <c r="M40" s="1"/>
  <c r="L43"/>
  <c r="K43"/>
  <c r="K40" s="1"/>
  <c r="J43"/>
  <c r="I43"/>
  <c r="I40" s="1"/>
  <c r="H43"/>
  <c r="H40" s="1"/>
  <c r="L40"/>
  <c r="J40"/>
  <c r="G35"/>
  <c r="G34"/>
  <c r="P36"/>
  <c r="P33" s="1"/>
  <c r="N36"/>
  <c r="N33" s="1"/>
  <c r="L36"/>
  <c r="L33" s="1"/>
  <c r="K36"/>
  <c r="K33" s="1"/>
  <c r="J36"/>
  <c r="J33" s="1"/>
  <c r="I36"/>
  <c r="H36"/>
  <c r="P35"/>
  <c r="N35"/>
  <c r="N68" s="1"/>
  <c r="M35"/>
  <c r="L35"/>
  <c r="L68" s="1"/>
  <c r="K35"/>
  <c r="J35"/>
  <c r="J68" s="1"/>
  <c r="I35"/>
  <c r="H35"/>
  <c r="H68" s="1"/>
  <c r="P34"/>
  <c r="N34"/>
  <c r="M34"/>
  <c r="L34"/>
  <c r="K34"/>
  <c r="J34"/>
  <c r="I34"/>
  <c r="H34"/>
  <c r="I33"/>
  <c r="P25"/>
  <c r="N25"/>
  <c r="M25"/>
  <c r="L25"/>
  <c r="K25"/>
  <c r="J25"/>
  <c r="I25"/>
  <c r="H25"/>
  <c r="P22"/>
  <c r="N22"/>
  <c r="N19" s="1"/>
  <c r="N16" s="1"/>
  <c r="N28" s="1"/>
  <c r="M22"/>
  <c r="L22"/>
  <c r="K22"/>
  <c r="J22"/>
  <c r="J19" s="1"/>
  <c r="J16" s="1"/>
  <c r="J28" s="1"/>
  <c r="I22"/>
  <c r="H22"/>
  <c r="P21"/>
  <c r="P18" s="1"/>
  <c r="P30" s="1"/>
  <c r="N2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P20"/>
  <c r="P17" s="1"/>
  <c r="P29" s="1"/>
  <c r="N20"/>
  <c r="N17" s="1"/>
  <c r="N29" s="1"/>
  <c r="M20"/>
  <c r="M17" s="1"/>
  <c r="M29" s="1"/>
  <c r="L20"/>
  <c r="L17" s="1"/>
  <c r="L29" s="1"/>
  <c r="K20"/>
  <c r="J20"/>
  <c r="J17" s="1"/>
  <c r="J29" s="1"/>
  <c r="I20"/>
  <c r="I17" s="1"/>
  <c r="I29" s="1"/>
  <c r="H20"/>
  <c r="H17" s="1"/>
  <c r="H29" s="1"/>
  <c r="N18"/>
  <c r="N30" s="1"/>
  <c r="K17"/>
  <c r="K29" s="1"/>
  <c r="O292" l="1"/>
  <c r="O216" s="1"/>
  <c r="O211" s="1"/>
  <c r="N212"/>
  <c r="N183"/>
  <c r="N184"/>
  <c r="O126"/>
  <c r="O123" s="1"/>
  <c r="O42"/>
  <c r="O39" s="1"/>
  <c r="O66" s="1"/>
  <c r="O67"/>
  <c r="N42"/>
  <c r="O341"/>
  <c r="M183"/>
  <c r="O193"/>
  <c r="O192"/>
  <c r="O153"/>
  <c r="M214"/>
  <c r="N67"/>
  <c r="M39"/>
  <c r="M66" s="1"/>
  <c r="P126"/>
  <c r="P123" s="1"/>
  <c r="G88"/>
  <c r="G85" s="1"/>
  <c r="K99"/>
  <c r="K96" s="1"/>
  <c r="P99"/>
  <c r="P96" s="1"/>
  <c r="L174"/>
  <c r="N308"/>
  <c r="N323" s="1"/>
  <c r="N339" s="1"/>
  <c r="H194"/>
  <c r="L19"/>
  <c r="L16" s="1"/>
  <c r="L28" s="1"/>
  <c r="G20"/>
  <c r="G17" s="1"/>
  <c r="G29" s="1"/>
  <c r="J67"/>
  <c r="I126"/>
  <c r="I123" s="1"/>
  <c r="M126"/>
  <c r="M123" s="1"/>
  <c r="H99"/>
  <c r="H96" s="1"/>
  <c r="G125"/>
  <c r="L153"/>
  <c r="I308"/>
  <c r="M19"/>
  <c r="M16" s="1"/>
  <c r="M28" s="1"/>
  <c r="H151"/>
  <c r="H150" s="1"/>
  <c r="L292"/>
  <c r="L216" s="1"/>
  <c r="L211" s="1"/>
  <c r="M193"/>
  <c r="J194"/>
  <c r="J341" s="1"/>
  <c r="K86"/>
  <c r="K83" s="1"/>
  <c r="J99"/>
  <c r="J96" s="1"/>
  <c r="N99"/>
  <c r="N96" s="1"/>
  <c r="I19"/>
  <c r="I16" s="1"/>
  <c r="I28" s="1"/>
  <c r="H324"/>
  <c r="G44"/>
  <c r="G41" s="1"/>
  <c r="G68" s="1"/>
  <c r="G72"/>
  <c r="K126"/>
  <c r="K123" s="1"/>
  <c r="G200"/>
  <c r="G197" s="1"/>
  <c r="G206" s="1"/>
  <c r="M308"/>
  <c r="M323" s="1"/>
  <c r="M339" s="1"/>
  <c r="L42"/>
  <c r="L39" s="1"/>
  <c r="L66" s="1"/>
  <c r="G43"/>
  <c r="G40" s="1"/>
  <c r="G67" s="1"/>
  <c r="I172"/>
  <c r="H175"/>
  <c r="N174"/>
  <c r="L193"/>
  <c r="L340" s="1"/>
  <c r="P194"/>
  <c r="M194"/>
  <c r="N292"/>
  <c r="N216" s="1"/>
  <c r="I68"/>
  <c r="M68"/>
  <c r="J42"/>
  <c r="J39" s="1"/>
  <c r="J66" s="1"/>
  <c r="N39"/>
  <c r="N66" s="1"/>
  <c r="K194"/>
  <c r="J86"/>
  <c r="J83" s="1"/>
  <c r="L126"/>
  <c r="L123" s="1"/>
  <c r="L192" s="1"/>
  <c r="M174"/>
  <c r="H200"/>
  <c r="H197" s="1"/>
  <c r="H206" s="1"/>
  <c r="K292"/>
  <c r="K216" s="1"/>
  <c r="K211" s="1"/>
  <c r="P292"/>
  <c r="P216" s="1"/>
  <c r="P211" s="1"/>
  <c r="N193"/>
  <c r="N340" s="1"/>
  <c r="H341"/>
  <c r="K19"/>
  <c r="K16" s="1"/>
  <c r="K28" s="1"/>
  <c r="P19"/>
  <c r="P16" s="1"/>
  <c r="P28" s="1"/>
  <c r="I67"/>
  <c r="M67"/>
  <c r="G33"/>
  <c r="K42"/>
  <c r="K39" s="1"/>
  <c r="K66" s="1"/>
  <c r="P42"/>
  <c r="P39" s="1"/>
  <c r="P66" s="1"/>
  <c r="J193"/>
  <c r="L194"/>
  <c r="L341" s="1"/>
  <c r="I99"/>
  <c r="I96" s="1"/>
  <c r="M99"/>
  <c r="M96" s="1"/>
  <c r="I150"/>
  <c r="M150"/>
  <c r="N341"/>
  <c r="I66"/>
  <c r="H67"/>
  <c r="L67"/>
  <c r="K68"/>
  <c r="K341" s="1"/>
  <c r="P68"/>
  <c r="H86"/>
  <c r="H83" s="1"/>
  <c r="G87"/>
  <c r="G84" s="1"/>
  <c r="J126"/>
  <c r="J123" s="1"/>
  <c r="J192" s="1"/>
  <c r="N126"/>
  <c r="N123" s="1"/>
  <c r="H217"/>
  <c r="H212" s="1"/>
  <c r="M292"/>
  <c r="M216" s="1"/>
  <c r="M211" s="1"/>
  <c r="H308"/>
  <c r="H323" s="1"/>
  <c r="K308"/>
  <c r="K323" s="1"/>
  <c r="K339" s="1"/>
  <c r="P308"/>
  <c r="P323" s="1"/>
  <c r="P339" s="1"/>
  <c r="J292"/>
  <c r="J216" s="1"/>
  <c r="J211" s="1"/>
  <c r="H213"/>
  <c r="N150"/>
  <c r="H71"/>
  <c r="G71"/>
  <c r="K67"/>
  <c r="P67"/>
  <c r="N153"/>
  <c r="H19"/>
  <c r="H16" s="1"/>
  <c r="H28" s="1"/>
  <c r="H33"/>
  <c r="H66" s="1"/>
  <c r="H72"/>
  <c r="G89"/>
  <c r="G98"/>
  <c r="H126"/>
  <c r="K151"/>
  <c r="K150" s="1"/>
  <c r="P151"/>
  <c r="P150" s="1"/>
  <c r="I153"/>
  <c r="M153"/>
  <c r="I171"/>
  <c r="J172"/>
  <c r="I184"/>
  <c r="I186"/>
  <c r="H187"/>
  <c r="I292"/>
  <c r="I216" s="1"/>
  <c r="I211" s="1"/>
  <c r="G305"/>
  <c r="G302" s="1"/>
  <c r="G299" s="1"/>
  <c r="G97"/>
  <c r="H292"/>
  <c r="G73"/>
  <c r="I127"/>
  <c r="I124" s="1"/>
  <c r="I193" s="1"/>
  <c r="G337"/>
  <c r="I339" l="1"/>
  <c r="N211"/>
  <c r="O340"/>
  <c r="M341"/>
  <c r="M340"/>
  <c r="K192"/>
  <c r="J340"/>
  <c r="P192"/>
  <c r="H193"/>
  <c r="H340" s="1"/>
  <c r="G308"/>
  <c r="I192"/>
  <c r="G96"/>
  <c r="N192"/>
  <c r="P341"/>
  <c r="M192"/>
  <c r="P193"/>
  <c r="P340" s="1"/>
  <c r="H216"/>
  <c r="I183"/>
  <c r="G123"/>
  <c r="H123"/>
  <c r="H192" s="1"/>
  <c r="G124"/>
  <c r="K193"/>
  <c r="K340" l="1"/>
  <c r="H339"/>
  <c r="H211"/>
</calcChain>
</file>

<file path=xl/sharedStrings.xml><?xml version="1.0" encoding="utf-8"?>
<sst xmlns="http://schemas.openxmlformats.org/spreadsheetml/2006/main" count="1534" uniqueCount="203">
  <si>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</si>
  <si>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</si>
  <si>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</si>
  <si>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</si>
  <si>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</si>
  <si>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</si>
  <si>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</si>
  <si>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</si>
  <si>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</si>
  <si>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</si>
  <si>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</si>
  <si>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</si>
  <si>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</si>
  <si>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</si>
  <si>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</si>
  <si>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</si>
  <si>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</si>
  <si>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</si>
  <si>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</si>
  <si>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</si>
  <si>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</si>
  <si>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</si>
  <si>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</si>
  <si>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</si>
  <si>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</si>
  <si>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</si>
  <si>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</si>
  <si>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</si>
  <si>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</si>
  <si>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</si>
  <si>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</si>
  <si>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</si>
  <si>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</si>
  <si>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</si>
  <si>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</si>
  <si>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</si>
  <si>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</si>
  <si>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</si>
  <si>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</si>
  <si>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</si>
  <si>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</si>
  <si>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</si>
  <si>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</si>
  <si>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</si>
  <si>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</si>
  <si>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</si>
  <si>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</si>
  <si>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</si>
  <si>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</si>
  <si>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</si>
  <si>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</si>
  <si>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</si>
  <si>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</si>
  <si>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</si>
  <si>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</si>
  <si>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</si>
  <si>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</si>
  <si>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</si>
  <si>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</si>
  <si>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</si>
  <si>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</si>
  <si>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</si>
  <si>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</si>
  <si>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</si>
  <si>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</si>
  <si>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</si>
  <si>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</si>
  <si>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</si>
  <si>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</si>
  <si>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</si>
  <si>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</si>
  <si>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</si>
  <si>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</si>
  <si>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</si>
  <si>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</si>
  <si>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</si>
  <si>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</si>
  <si>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</si>
  <si>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</si>
  <si>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</si>
  <si>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</si>
  <si>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</si>
  <si>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</si>
  <si>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</si>
  <si>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</si>
  <si>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</si>
  <si>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</si>
  <si>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</si>
  <si>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</si>
  <si>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</si>
  <si>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</si>
  <si>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</si>
  <si>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</si>
  <si>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</si>
  <si>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</si>
  <si>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</si>
  <si>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</si>
  <si>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</si>
  <si>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</si>
  <si>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</si>
  <si>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</si>
  <si>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</si>
  <si>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</si>
  <si>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</si>
  <si>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</si>
  <si>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</si>
  <si>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</si>
  <si>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</si>
  <si>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</si>
  <si>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</si>
  <si>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</si>
  <si>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</si>
  <si>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</si>
  <si>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</si>
  <si>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</si>
  <si>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</si>
  <si>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</si>
  <si>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</si>
  <si>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</si>
  <si>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</si>
  <si>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</si>
  <si>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</si>
  <si>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</si>
  <si>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</si>
  <si>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</si>
  <si>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</si>
  <si>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</si>
  <si>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</si>
  <si>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</si>
  <si>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</si>
  <si>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</si>
  <si>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</si>
  <si>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</si>
  <si>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</si>
  <si>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</si>
  <si>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</si>
  <si>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</si>
  <si>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</si>
  <si>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</si>
  <si>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</si>
  <si>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</si>
  <si>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</si>
  <si>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</si>
  <si>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</si>
  <si>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</si>
  <si>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</si>
  <si>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</si>
  <si>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</si>
  <si>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</si>
  <si>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</si>
  <si>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</si>
  <si>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</si>
  <si>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</si>
  <si>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</si>
  <si>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</si>
  <si>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</si>
  <si>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</si>
  <si>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</si>
  <si>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</si>
  <si>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</si>
  <si>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</si>
  <si>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</si>
  <si>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</si>
  <si>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</si>
  <si>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</si>
  <si>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</si>
  <si>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</si>
  <si>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</si>
  <si>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</si>
  <si>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</si>
  <si>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</si>
  <si>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</si>
  <si>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</si>
  <si>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</si>
  <si>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</si>
  <si>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</si>
  <si>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</si>
  <si>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</si>
  <si>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</si>
  <si>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</si>
  <si>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</si>
  <si>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</si>
  <si>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</si>
  <si>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</si>
  <si>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</si>
  <si>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</si>
  <si>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</si>
  <si>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</si>
  <si>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</si>
  <si>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</si>
  <si>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</si>
  <si>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</si>
  <si>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</si>
  <si>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</si>
  <si>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</si>
  <si>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</si>
  <si>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</si>
  <si>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</si>
  <si>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Итого по подпрограмме4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</si>
  <si>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</si>
  <si>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</si>
  <si>
    <t>к постановлению № 120 от 28.12.2024</t>
  </si>
  <si>
    <t>Приложение № 1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</si>
</sst>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4" fillId="2" borderId="1" xfId="0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center"/>
    </xf>
    <xf numFmtId="2" fontId="9" fillId="2" borderId="1" xfId="0" applyNumberFormat="1" applyFont="1" applyFill="1" applyBorder="1"/>
    <xf numFmtId="0" fontId="8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0" fillId="0" borderId="0" xfId="0" applyFont="1"/>
    <xf numFmtId="0" fontId="8" fillId="2" borderId="1" xfId="0" applyFont="1" applyFill="1" applyBorder="1" applyAlignment="1">
      <alignment vertical="top" wrapText="1" shrinkToFit="1"/>
    </xf>
    <xf numFmtId="0" fontId="8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8" fillId="0" borderId="1" xfId="0" applyFont="1" applyBorder="1"/>
    <xf numFmtId="0" fontId="10" fillId="2" borderId="1" xfId="0" applyFont="1" applyFill="1" applyBorder="1"/>
    <xf numFmtId="0" fontId="10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0" fillId="2" borderId="0" xfId="0" applyFont="1" applyFill="1"/>
    <xf numFmtId="2" fontId="4" fillId="2" borderId="4" xfId="0" applyNumberFormat="1" applyFont="1" applyFill="1" applyBorder="1"/>
    <xf numFmtId="0" fontId="8" fillId="0" borderId="1" xfId="0" applyFont="1" applyBorder="1" applyAlignment="1">
      <alignment vertical="top"/>
    </xf>
    <xf numFmtId="2" fontId="4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4" fillId="2" borderId="4" xfId="0" applyFont="1" applyFill="1" applyBorder="1"/>
    <xf numFmtId="0" fontId="8" fillId="0" borderId="7" xfId="0" applyFont="1" applyBorder="1" applyAlignment="1">
      <alignment vertical="top"/>
    </xf>
    <xf numFmtId="2" fontId="4" fillId="0" borderId="4" xfId="0" applyNumberFormat="1" applyFont="1" applyBorder="1"/>
    <xf numFmtId="0" fontId="8" fillId="0" borderId="4" xfId="0" applyFont="1" applyBorder="1" applyAlignment="1">
      <alignment wrapText="1"/>
    </xf>
    <xf numFmtId="0" fontId="4" fillId="0" borderId="1" xfId="0" applyFont="1" applyBorder="1"/>
    <xf numFmtId="0" fontId="10" fillId="0" borderId="1" xfId="0" applyFont="1" applyBorder="1"/>
    <xf numFmtId="0" fontId="10" fillId="2" borderId="0" xfId="0" applyFont="1" applyFill="1" applyBorder="1"/>
    <xf numFmtId="0" fontId="4" fillId="0" borderId="4" xfId="0" applyFont="1" applyBorder="1"/>
    <xf numFmtId="0" fontId="10" fillId="2" borderId="7" xfId="0" applyFont="1" applyFill="1" applyBorder="1"/>
    <xf numFmtId="0" fontId="8" fillId="0" borderId="1" xfId="0" applyFont="1" applyBorder="1" applyAlignment="1">
      <alignment vertical="center"/>
    </xf>
    <xf numFmtId="2" fontId="10" fillId="0" borderId="1" xfId="0" applyNumberFormat="1" applyFont="1" applyBorder="1"/>
    <xf numFmtId="0" fontId="12" fillId="2" borderId="4" xfId="0" applyFont="1" applyFill="1" applyBorder="1"/>
    <xf numFmtId="0" fontId="1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/>
    </xf>
    <xf numFmtId="2" fontId="14" fillId="2" borderId="1" xfId="0" applyNumberFormat="1" applyFont="1" applyFill="1" applyBorder="1"/>
    <xf numFmtId="0" fontId="0" fillId="2" borderId="1" xfId="0" applyFont="1" applyFill="1" applyBorder="1"/>
    <xf numFmtId="2" fontId="17" fillId="2" borderId="1" xfId="0" applyNumberFormat="1" applyFont="1" applyFill="1" applyBorder="1"/>
    <xf numFmtId="2" fontId="14" fillId="0" borderId="1" xfId="0" applyNumberFormat="1" applyFont="1" applyBorder="1"/>
    <xf numFmtId="0" fontId="18" fillId="2" borderId="1" xfId="0" applyFont="1" applyFill="1" applyBorder="1"/>
    <xf numFmtId="0" fontId="14" fillId="2" borderId="1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8" fillId="0" borderId="1" xfId="0" applyFont="1" applyBorder="1" applyAlignment="1">
      <alignment vertical="top" wrapText="1" shrinkToFit="1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19" fillId="0" borderId="0" xfId="0" applyFont="1"/>
    <xf numFmtId="0" fontId="20" fillId="2" borderId="1" xfId="0" applyFont="1" applyFill="1" applyBorder="1"/>
    <xf numFmtId="0" fontId="8" fillId="2" borderId="5" xfId="0" applyFont="1" applyFill="1" applyBorder="1" applyAlignment="1">
      <alignment vertical="top"/>
    </xf>
    <xf numFmtId="0" fontId="8" fillId="2" borderId="6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6" fillId="0" borderId="8" xfId="0" applyFont="1" applyBorder="1" applyAlignment="1">
      <alignment vertical="top" wrapText="1" shrinkToFit="1"/>
    </xf>
    <xf numFmtId="0" fontId="6" fillId="0" borderId="10" xfId="0" applyFont="1" applyBorder="1" applyAlignment="1">
      <alignment vertical="top" wrapText="1" shrinkToFit="1"/>
    </xf>
    <xf numFmtId="0" fontId="0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8" fillId="0" borderId="1" xfId="0" applyFont="1" applyBorder="1" applyAlignment="1">
      <alignment vertical="top" wrapText="1" shrinkToFit="1"/>
    </xf>
    <xf numFmtId="0" fontId="5" fillId="0" borderId="1" xfId="0" applyFont="1" applyBorder="1" applyAlignment="1">
      <alignment horizontal="center"/>
    </xf>
    <xf numFmtId="2" fontId="14" fillId="2" borderId="4" xfId="0" applyNumberFormat="1" applyFont="1" applyFill="1" applyBorder="1"/>
    <xf numFmtId="0" fontId="15" fillId="0" borderId="1" xfId="0" applyFont="1" applyBorder="1" applyAlignment="1">
      <alignment horizontal="center"/>
    </xf>
    <xf numFmtId="0" fontId="0" fillId="2" borderId="4" xfId="0" applyFont="1" applyFill="1" applyBorder="1"/>
    <xf numFmtId="2" fontId="14" fillId="0" borderId="4" xfId="0" applyNumberFormat="1" applyFont="1" applyBorder="1"/>
    <xf numFmtId="0" fontId="0" fillId="2" borderId="0" xfId="0" applyFont="1" applyFill="1" applyBorder="1"/>
    <xf numFmtId="0" fontId="0" fillId="2" borderId="7" xfId="0" applyFont="1" applyFill="1" applyBorder="1"/>
    <xf numFmtId="0" fontId="18" fillId="2" borderId="4" xfId="0" applyFont="1" applyFill="1" applyBorder="1"/>
    <xf numFmtId="0" fontId="16" fillId="2" borderId="1" xfId="0" applyFont="1" applyFill="1" applyBorder="1"/>
    <xf numFmtId="0" fontId="21" fillId="2" borderId="1" xfId="0" applyFont="1" applyFill="1" applyBorder="1"/>
    <xf numFmtId="0" fontId="21" fillId="2" borderId="4" xfId="0" applyFont="1" applyFill="1" applyBorder="1"/>
    <xf numFmtId="0" fontId="22" fillId="2" borderId="4" xfId="0" applyFont="1" applyFill="1" applyBorder="1"/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2" borderId="1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6" fillId="3" borderId="9" xfId="0" applyFont="1" applyFill="1" applyBorder="1" applyAlignment="1">
      <alignment horizontal="left" vertical="top" wrapText="1" shrinkToFit="1"/>
    </xf>
    <xf numFmtId="0" fontId="6" fillId="3" borderId="11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9" xfId="0" applyFont="1" applyFill="1" applyBorder="1" applyAlignment="1">
      <alignment horizontal="center" vertical="top" wrapText="1" shrinkToFit="1"/>
    </xf>
    <xf numFmtId="0" fontId="5" fillId="2" borderId="11" xfId="0" applyFont="1" applyFill="1" applyBorder="1" applyAlignment="1">
      <alignment horizontal="center" vertical="top" wrapText="1" shrinkToFit="1"/>
    </xf>
    <xf numFmtId="0" fontId="5" fillId="2" borderId="14" xfId="0" applyFont="1" applyFill="1" applyBorder="1" applyAlignment="1">
      <alignment horizontal="center" vertical="top" wrapText="1" shrinkToFit="1"/>
    </xf>
    <xf numFmtId="0" fontId="11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1" fillId="0" borderId="13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8" fillId="0" borderId="2" xfId="0" applyFont="1" applyBorder="1" applyAlignment="1">
      <alignment vertical="top" wrapText="1" shrinkToFit="1"/>
    </xf>
    <xf numFmtId="0" fontId="8" fillId="0" borderId="4" xfId="0" applyFont="1" applyBorder="1" applyAlignment="1">
      <alignment vertical="top" wrapText="1" shrinkToFit="1"/>
    </xf>
    <xf numFmtId="0" fontId="8" fillId="0" borderId="5" xfId="0" applyFont="1" applyBorder="1" applyAlignment="1">
      <alignment horizontal="left" textRotation="90" wrapText="1" shrinkToFit="1"/>
    </xf>
    <xf numFmtId="0" fontId="8" fillId="0" borderId="6" xfId="0" applyFont="1" applyBorder="1" applyAlignment="1">
      <alignment horizontal="left" textRotation="90" wrapText="1" shrinkToFit="1"/>
    </xf>
    <xf numFmtId="0" fontId="8" fillId="0" borderId="7" xfId="0" applyFont="1" applyBorder="1" applyAlignment="1">
      <alignment horizontal="left" textRotation="90" wrapText="1" shrinkToFit="1"/>
    </xf>
    <xf numFmtId="0" fontId="8" fillId="0" borderId="5" xfId="0" applyFont="1" applyBorder="1" applyAlignment="1">
      <alignment vertical="top" wrapText="1" shrinkToFit="1"/>
    </xf>
    <xf numFmtId="0" fontId="8" fillId="0" borderId="6" xfId="0" applyFont="1" applyBorder="1" applyAlignment="1">
      <alignment vertical="top" wrapText="1" shrinkToFit="1"/>
    </xf>
    <xf numFmtId="0" fontId="8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8" fillId="0" borderId="1" xfId="0" applyFont="1" applyBorder="1" applyAlignment="1">
      <alignment vertical="top" wrapText="1" shrinkToFi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 shrinkToFit="1"/>
    </xf>
    <xf numFmtId="0" fontId="5" fillId="0" borderId="11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0" fillId="0" borderId="6" xfId="0" applyBorder="1"/>
    <xf numFmtId="0" fontId="0" fillId="0" borderId="7" xfId="0" applyBorder="1"/>
    <xf numFmtId="2" fontId="8" fillId="2" borderId="5" xfId="0" applyNumberFormat="1" applyFont="1" applyFill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center" wrapText="1"/>
    </xf>
    <xf numFmtId="2" fontId="8" fillId="2" borderId="5" xfId="0" applyNumberFormat="1" applyFont="1" applyFill="1" applyBorder="1" applyAlignment="1">
      <alignment horizontal="center" vertical="top" wrapText="1"/>
    </xf>
    <xf numFmtId="2" fontId="8" fillId="2" borderId="6" xfId="0" applyNumberFormat="1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43"/>
  <sheetViews>
    <sheetView tabSelected="1" topLeftCell="A171" zoomScaleNormal="100" workbookViewId="0">
      <selection activeCell="X177" sqref="X177:X179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28515625" customWidth="1"/>
    <col min="8" max="8" width="9.1406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88" customWidth="1"/>
    <col min="14" max="14" width="11.5703125" style="88" customWidth="1"/>
    <col min="15" max="16" width="11.140625" customWidth="1"/>
    <col min="17" max="17" width="5.85546875" customWidth="1"/>
    <col min="18" max="18" width="4.42578125" style="4" customWidth="1"/>
    <col min="19" max="19" width="4.7109375" style="4" hidden="1" customWidth="1"/>
    <col min="20" max="20" width="5.85546875" hidden="1" customWidth="1"/>
    <col min="21" max="21" width="5.5703125" customWidth="1"/>
    <col min="22" max="22" width="4.5703125" customWidth="1"/>
    <col min="23" max="23" width="4.28515625" customWidth="1"/>
    <col min="24" max="24" width="4.7109375" customWidth="1"/>
    <col min="25" max="25" width="5.42578125" customWidth="1"/>
    <col min="26" max="26" width="4.5703125" customWidth="1"/>
    <col min="27" max="28" width="5.5703125" customWidth="1"/>
  </cols>
  <sheetData>
    <row r="1" spans="1:28" ht="15.75">
      <c r="A1" s="133" t="s">
        <v>202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  <c r="AB1" s="133"/>
    </row>
    <row r="2" spans="1:28" ht="15.75">
      <c r="A2" s="133" t="s">
        <v>201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</row>
    <row r="3" spans="1:28" ht="15.75">
      <c r="A3" s="196" t="s">
        <v>20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6"/>
      <c r="X3" s="196"/>
    </row>
    <row r="4" spans="1:28" ht="15.75">
      <c r="A4" s="196" t="s">
        <v>21</v>
      </c>
      <c r="B4" s="196"/>
      <c r="C4" s="196"/>
      <c r="D4" s="196"/>
      <c r="E4" s="196"/>
      <c r="F4" s="196"/>
      <c r="G4" s="196"/>
      <c r="H4" s="196"/>
      <c r="I4" s="196"/>
      <c r="J4" s="196"/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  <c r="X4" s="196"/>
    </row>
    <row r="5" spans="1:28" ht="15.75">
      <c r="A5" s="197" t="s">
        <v>65</v>
      </c>
      <c r="B5" s="197"/>
      <c r="C5" s="197"/>
      <c r="D5" s="197"/>
      <c r="E5" s="197"/>
      <c r="F5" s="197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197"/>
      <c r="S5" s="197"/>
      <c r="T5" s="197"/>
      <c r="U5" s="197"/>
      <c r="V5" s="197"/>
      <c r="W5" s="197"/>
      <c r="X5" s="197"/>
    </row>
    <row r="6" spans="1:28" ht="14.25" customHeight="1">
      <c r="A6" s="1"/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</row>
    <row r="7" spans="1:28" s="13" customFormat="1" ht="31.5" customHeight="1">
      <c r="A7" s="220" t="s">
        <v>0</v>
      </c>
      <c r="B7" s="220" t="s">
        <v>1</v>
      </c>
      <c r="C7" s="223" t="s">
        <v>2</v>
      </c>
      <c r="D7" s="224"/>
      <c r="E7" s="225" t="s">
        <v>133</v>
      </c>
      <c r="F7" s="232" t="s">
        <v>5</v>
      </c>
      <c r="G7" s="233"/>
      <c r="H7" s="233"/>
      <c r="I7" s="233"/>
      <c r="J7" s="233"/>
      <c r="K7" s="233"/>
      <c r="L7" s="233"/>
      <c r="M7" s="233"/>
      <c r="N7" s="233"/>
      <c r="O7" s="233"/>
      <c r="P7" s="234"/>
      <c r="Q7" s="235" t="s">
        <v>11</v>
      </c>
      <c r="R7" s="235"/>
      <c r="S7" s="235"/>
      <c r="T7" s="235"/>
      <c r="U7" s="235"/>
      <c r="V7" s="235"/>
      <c r="W7" s="235"/>
      <c r="X7" s="235"/>
      <c r="Y7" s="235"/>
      <c r="Z7" s="235"/>
      <c r="AA7" s="235"/>
      <c r="AB7" s="235"/>
    </row>
    <row r="8" spans="1:28" s="13" customFormat="1" ht="15" customHeight="1">
      <c r="A8" s="221"/>
      <c r="B8" s="221"/>
      <c r="C8" s="228" t="s">
        <v>3</v>
      </c>
      <c r="D8" s="228" t="s">
        <v>4</v>
      </c>
      <c r="E8" s="226"/>
      <c r="F8" s="220" t="s">
        <v>6</v>
      </c>
      <c r="G8" s="232" t="s">
        <v>8</v>
      </c>
      <c r="H8" s="233"/>
      <c r="I8" s="233"/>
      <c r="J8" s="233"/>
      <c r="K8" s="233"/>
      <c r="L8" s="233"/>
      <c r="M8" s="233"/>
      <c r="N8" s="233"/>
      <c r="O8" s="233"/>
      <c r="P8" s="234"/>
      <c r="Q8" s="231" t="s">
        <v>9</v>
      </c>
      <c r="R8" s="236" t="s">
        <v>10</v>
      </c>
      <c r="S8" s="235" t="s">
        <v>12</v>
      </c>
      <c r="T8" s="235"/>
      <c r="U8" s="235"/>
      <c r="V8" s="235"/>
      <c r="W8" s="235"/>
      <c r="X8" s="235"/>
      <c r="Y8" s="235"/>
      <c r="Z8" s="235"/>
      <c r="AA8" s="235"/>
      <c r="AB8" s="235"/>
    </row>
    <row r="9" spans="1:28" s="13" customFormat="1" ht="30" customHeight="1">
      <c r="A9" s="221"/>
      <c r="B9" s="221"/>
      <c r="C9" s="229"/>
      <c r="D9" s="229"/>
      <c r="E9" s="226"/>
      <c r="F9" s="221"/>
      <c r="G9" s="220" t="s">
        <v>7</v>
      </c>
      <c r="H9" s="232" t="s">
        <v>134</v>
      </c>
      <c r="I9" s="233"/>
      <c r="J9" s="233"/>
      <c r="K9" s="233"/>
      <c r="L9" s="233"/>
      <c r="M9" s="233"/>
      <c r="N9" s="233"/>
      <c r="O9" s="233"/>
      <c r="P9" s="234"/>
      <c r="Q9" s="231"/>
      <c r="R9" s="236"/>
      <c r="S9" s="237" t="s">
        <v>7</v>
      </c>
      <c r="T9" s="235" t="s">
        <v>134</v>
      </c>
      <c r="U9" s="235"/>
      <c r="V9" s="235"/>
      <c r="W9" s="235"/>
      <c r="X9" s="235"/>
      <c r="Y9" s="235"/>
      <c r="Z9" s="235"/>
      <c r="AA9" s="235"/>
      <c r="AB9" s="235"/>
    </row>
    <row r="10" spans="1:28" s="13" customFormat="1" ht="56.25" customHeight="1">
      <c r="A10" s="222"/>
      <c r="B10" s="222"/>
      <c r="C10" s="230"/>
      <c r="D10" s="230"/>
      <c r="E10" s="227"/>
      <c r="F10" s="222"/>
      <c r="G10" s="222"/>
      <c r="H10" s="5">
        <v>2019</v>
      </c>
      <c r="I10" s="5">
        <v>2020</v>
      </c>
      <c r="J10" s="5">
        <v>2021</v>
      </c>
      <c r="K10" s="5">
        <v>2022</v>
      </c>
      <c r="L10" s="5">
        <v>2023</v>
      </c>
      <c r="M10" s="52">
        <v>2024</v>
      </c>
      <c r="N10" s="52">
        <v>2025</v>
      </c>
      <c r="O10" s="5">
        <v>2026</v>
      </c>
      <c r="P10" s="5">
        <v>2027</v>
      </c>
      <c r="Q10" s="231"/>
      <c r="R10" s="236"/>
      <c r="S10" s="237"/>
      <c r="T10" s="75">
        <v>2019</v>
      </c>
      <c r="U10" s="75">
        <v>2020</v>
      </c>
      <c r="V10" s="75">
        <v>2021</v>
      </c>
      <c r="W10" s="75">
        <v>2022</v>
      </c>
      <c r="X10" s="14">
        <v>2023</v>
      </c>
      <c r="Y10" s="75">
        <v>2024</v>
      </c>
      <c r="Z10" s="75">
        <v>2025</v>
      </c>
      <c r="AA10" s="92">
        <v>2026</v>
      </c>
      <c r="AB10" s="75">
        <v>2027</v>
      </c>
    </row>
    <row r="11" spans="1:28" s="13" customFormat="1" ht="14.25" customHeight="1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8</v>
      </c>
      <c r="J11" s="15">
        <v>9</v>
      </c>
      <c r="K11" s="15">
        <v>10</v>
      </c>
      <c r="L11" s="15">
        <v>11</v>
      </c>
      <c r="M11" s="95">
        <v>12</v>
      </c>
      <c r="N11" s="95">
        <v>13</v>
      </c>
      <c r="O11" s="15">
        <v>14</v>
      </c>
      <c r="P11" s="15">
        <v>15</v>
      </c>
      <c r="Q11" s="15">
        <v>16</v>
      </c>
      <c r="R11" s="15">
        <v>17</v>
      </c>
      <c r="S11" s="15">
        <v>19</v>
      </c>
      <c r="T11" s="15">
        <v>20</v>
      </c>
      <c r="U11" s="15">
        <v>18</v>
      </c>
      <c r="V11" s="15">
        <v>19</v>
      </c>
      <c r="W11" s="15">
        <v>20</v>
      </c>
      <c r="X11" s="15">
        <v>21</v>
      </c>
      <c r="Y11" s="15">
        <v>22</v>
      </c>
      <c r="Z11" s="15">
        <v>23</v>
      </c>
      <c r="AA11" s="15">
        <v>24</v>
      </c>
      <c r="AB11" s="15">
        <v>25</v>
      </c>
    </row>
    <row r="12" spans="1:28" s="13" customFormat="1" ht="183" customHeight="1">
      <c r="A12" s="205" t="s">
        <v>153</v>
      </c>
      <c r="B12" s="206"/>
      <c r="C12" s="16">
        <v>2020</v>
      </c>
      <c r="D12" s="16">
        <v>2027</v>
      </c>
      <c r="E12" s="17" t="s">
        <v>13</v>
      </c>
      <c r="F12" s="17" t="s">
        <v>13</v>
      </c>
      <c r="G12" s="17" t="s">
        <v>13</v>
      </c>
      <c r="H12" s="6" t="s">
        <v>13</v>
      </c>
      <c r="I12" s="6" t="s">
        <v>13</v>
      </c>
      <c r="J12" s="6" t="s">
        <v>13</v>
      </c>
      <c r="K12" s="6" t="s">
        <v>13</v>
      </c>
      <c r="L12" s="6" t="s">
        <v>13</v>
      </c>
      <c r="M12" s="53" t="s">
        <v>13</v>
      </c>
      <c r="N12" s="53" t="s">
        <v>13</v>
      </c>
      <c r="O12" s="6" t="s">
        <v>13</v>
      </c>
      <c r="P12" s="6" t="s">
        <v>13</v>
      </c>
      <c r="Q12" s="18" t="s">
        <v>13</v>
      </c>
      <c r="R12" s="17" t="s">
        <v>13</v>
      </c>
      <c r="S12" s="17" t="s">
        <v>13</v>
      </c>
      <c r="T12" s="17" t="s">
        <v>13</v>
      </c>
      <c r="U12" s="17" t="s">
        <v>13</v>
      </c>
      <c r="V12" s="17" t="s">
        <v>13</v>
      </c>
      <c r="W12" s="17" t="s">
        <v>13</v>
      </c>
      <c r="X12" s="6" t="s">
        <v>13</v>
      </c>
      <c r="Y12" s="17" t="s">
        <v>13</v>
      </c>
      <c r="Z12" s="17" t="s">
        <v>13</v>
      </c>
      <c r="AA12" s="93" t="s">
        <v>13</v>
      </c>
      <c r="AB12" s="17" t="s">
        <v>13</v>
      </c>
    </row>
    <row r="13" spans="1:28" s="13" customFormat="1" ht="285.75" customHeight="1">
      <c r="A13" s="205" t="s">
        <v>154</v>
      </c>
      <c r="B13" s="206"/>
      <c r="C13" s="16">
        <v>2020</v>
      </c>
      <c r="D13" s="16">
        <v>2027</v>
      </c>
      <c r="E13" s="17" t="s">
        <v>13</v>
      </c>
      <c r="F13" s="17" t="s">
        <v>13</v>
      </c>
      <c r="G13" s="17" t="s">
        <v>13</v>
      </c>
      <c r="H13" s="6" t="s">
        <v>13</v>
      </c>
      <c r="I13" s="6" t="s">
        <v>13</v>
      </c>
      <c r="J13" s="6" t="s">
        <v>13</v>
      </c>
      <c r="K13" s="6" t="s">
        <v>13</v>
      </c>
      <c r="L13" s="6" t="s">
        <v>13</v>
      </c>
      <c r="M13" s="53" t="s">
        <v>13</v>
      </c>
      <c r="N13" s="53" t="s">
        <v>13</v>
      </c>
      <c r="O13" s="6" t="s">
        <v>13</v>
      </c>
      <c r="P13" s="6" t="s">
        <v>13</v>
      </c>
      <c r="Q13" s="18" t="s">
        <v>13</v>
      </c>
      <c r="R13" s="17" t="s">
        <v>13</v>
      </c>
      <c r="S13" s="17" t="s">
        <v>13</v>
      </c>
      <c r="T13" s="17" t="s">
        <v>13</v>
      </c>
      <c r="U13" s="17" t="s">
        <v>13</v>
      </c>
      <c r="V13" s="17" t="s">
        <v>13</v>
      </c>
      <c r="W13" s="17" t="s">
        <v>13</v>
      </c>
      <c r="X13" s="6" t="s">
        <v>13</v>
      </c>
      <c r="Y13" s="17" t="s">
        <v>13</v>
      </c>
      <c r="Z13" s="17" t="s">
        <v>13</v>
      </c>
      <c r="AA13" s="93" t="s">
        <v>13</v>
      </c>
      <c r="AB13" s="17" t="s">
        <v>13</v>
      </c>
    </row>
    <row r="14" spans="1:28" s="13" customFormat="1" ht="71.25" customHeight="1">
      <c r="A14" s="122" t="s">
        <v>135</v>
      </c>
      <c r="B14" s="123"/>
      <c r="C14" s="16">
        <v>2020</v>
      </c>
      <c r="D14" s="16">
        <v>2027</v>
      </c>
      <c r="E14" s="17" t="s">
        <v>13</v>
      </c>
      <c r="F14" s="17" t="s">
        <v>13</v>
      </c>
      <c r="G14" s="17" t="s">
        <v>13</v>
      </c>
      <c r="H14" s="6" t="s">
        <v>13</v>
      </c>
      <c r="I14" s="6" t="s">
        <v>13</v>
      </c>
      <c r="J14" s="6" t="s">
        <v>13</v>
      </c>
      <c r="K14" s="6" t="s">
        <v>13</v>
      </c>
      <c r="L14" s="6" t="s">
        <v>13</v>
      </c>
      <c r="M14" s="53" t="s">
        <v>13</v>
      </c>
      <c r="N14" s="53" t="s">
        <v>13</v>
      </c>
      <c r="O14" s="6" t="s">
        <v>13</v>
      </c>
      <c r="P14" s="6" t="s">
        <v>13</v>
      </c>
      <c r="Q14" s="18" t="s">
        <v>13</v>
      </c>
      <c r="R14" s="17" t="s">
        <v>13</v>
      </c>
      <c r="S14" s="17" t="s">
        <v>13</v>
      </c>
      <c r="T14" s="17" t="s">
        <v>13</v>
      </c>
      <c r="U14" s="17" t="s">
        <v>13</v>
      </c>
      <c r="V14" s="17" t="s">
        <v>13</v>
      </c>
      <c r="W14" s="17" t="s">
        <v>13</v>
      </c>
      <c r="X14" s="6" t="s">
        <v>13</v>
      </c>
      <c r="Y14" s="17" t="s">
        <v>13</v>
      </c>
      <c r="Z14" s="17" t="s">
        <v>13</v>
      </c>
      <c r="AA14" s="93" t="s">
        <v>13</v>
      </c>
      <c r="AB14" s="17" t="s">
        <v>13</v>
      </c>
    </row>
    <row r="15" spans="1:28" s="13" customFormat="1" ht="39" customHeight="1">
      <c r="A15" s="205" t="s">
        <v>22</v>
      </c>
      <c r="B15" s="206"/>
      <c r="C15" s="16">
        <v>2020</v>
      </c>
      <c r="D15" s="16">
        <v>2027</v>
      </c>
      <c r="E15" s="17" t="s">
        <v>13</v>
      </c>
      <c r="F15" s="17" t="s">
        <v>13</v>
      </c>
      <c r="G15" s="17" t="s">
        <v>13</v>
      </c>
      <c r="H15" s="6" t="s">
        <v>13</v>
      </c>
      <c r="I15" s="6" t="s">
        <v>13</v>
      </c>
      <c r="J15" s="6" t="s">
        <v>13</v>
      </c>
      <c r="K15" s="6" t="s">
        <v>13</v>
      </c>
      <c r="L15" s="6" t="s">
        <v>13</v>
      </c>
      <c r="M15" s="53" t="s">
        <v>13</v>
      </c>
      <c r="N15" s="53" t="s">
        <v>13</v>
      </c>
      <c r="O15" s="6" t="s">
        <v>13</v>
      </c>
      <c r="P15" s="6" t="s">
        <v>13</v>
      </c>
      <c r="Q15" s="18" t="s">
        <v>13</v>
      </c>
      <c r="R15" s="17" t="s">
        <v>13</v>
      </c>
      <c r="S15" s="17" t="s">
        <v>13</v>
      </c>
      <c r="T15" s="17" t="s">
        <v>13</v>
      </c>
      <c r="U15" s="17" t="s">
        <v>13</v>
      </c>
      <c r="V15" s="17" t="s">
        <v>13</v>
      </c>
      <c r="W15" s="17" t="s">
        <v>13</v>
      </c>
      <c r="X15" s="6" t="s">
        <v>13</v>
      </c>
      <c r="Y15" s="17" t="s">
        <v>13</v>
      </c>
      <c r="Z15" s="17" t="s">
        <v>13</v>
      </c>
      <c r="AA15" s="93" t="s">
        <v>13</v>
      </c>
      <c r="AB15" s="17" t="s">
        <v>13</v>
      </c>
    </row>
    <row r="16" spans="1:28" s="13" customFormat="1" ht="26.25" customHeight="1">
      <c r="A16" s="114"/>
      <c r="B16" s="143" t="s">
        <v>155</v>
      </c>
      <c r="C16" s="114">
        <v>2020</v>
      </c>
      <c r="D16" s="114">
        <v>2027</v>
      </c>
      <c r="E16" s="146" t="s">
        <v>14</v>
      </c>
      <c r="F16" s="19" t="s">
        <v>15</v>
      </c>
      <c r="G16" s="20">
        <f>G19</f>
        <v>2932995.7800000003</v>
      </c>
      <c r="H16" s="3">
        <f t="shared" ref="H16:J18" si="0">H19</f>
        <v>0</v>
      </c>
      <c r="I16" s="3">
        <f t="shared" si="0"/>
        <v>606498.53</v>
      </c>
      <c r="J16" s="3">
        <f t="shared" si="0"/>
        <v>821738.66</v>
      </c>
      <c r="K16" s="3">
        <f>K19</f>
        <v>794290.67</v>
      </c>
      <c r="L16" s="3">
        <f t="shared" ref="L16:P18" si="1">L19</f>
        <v>126342.08</v>
      </c>
      <c r="M16" s="54">
        <f t="shared" si="1"/>
        <v>134125.84</v>
      </c>
      <c r="N16" s="54">
        <f t="shared" si="1"/>
        <v>150000</v>
      </c>
      <c r="O16" s="3">
        <f t="shared" ref="O16" si="2">O19</f>
        <v>150000</v>
      </c>
      <c r="P16" s="3">
        <f t="shared" si="1"/>
        <v>150000</v>
      </c>
      <c r="Q16" s="114" t="s">
        <v>13</v>
      </c>
      <c r="R16" s="114" t="s">
        <v>13</v>
      </c>
      <c r="S16" s="114" t="s">
        <v>13</v>
      </c>
      <c r="T16" s="114" t="s">
        <v>13</v>
      </c>
      <c r="U16" s="114" t="s">
        <v>13</v>
      </c>
      <c r="V16" s="114" t="s">
        <v>13</v>
      </c>
      <c r="W16" s="114" t="s">
        <v>13</v>
      </c>
      <c r="X16" s="108" t="s">
        <v>13</v>
      </c>
      <c r="Y16" s="114" t="s">
        <v>13</v>
      </c>
      <c r="Z16" s="114" t="s">
        <v>13</v>
      </c>
      <c r="AA16" s="114" t="s">
        <v>13</v>
      </c>
      <c r="AB16" s="114" t="s">
        <v>13</v>
      </c>
    </row>
    <row r="17" spans="1:28" s="13" customFormat="1" ht="82.5" customHeight="1">
      <c r="A17" s="115"/>
      <c r="B17" s="144"/>
      <c r="C17" s="115"/>
      <c r="D17" s="115"/>
      <c r="E17" s="147"/>
      <c r="F17" s="19" t="s">
        <v>16</v>
      </c>
      <c r="G17" s="20">
        <f>G20</f>
        <v>1937583.7200000002</v>
      </c>
      <c r="H17" s="3">
        <f t="shared" si="0"/>
        <v>0</v>
      </c>
      <c r="I17" s="3">
        <f t="shared" si="0"/>
        <v>288798.53000000003</v>
      </c>
      <c r="J17" s="3">
        <f t="shared" si="0"/>
        <v>499266.93</v>
      </c>
      <c r="K17" s="3">
        <f>K20</f>
        <v>508750.34</v>
      </c>
      <c r="L17" s="3">
        <f t="shared" si="1"/>
        <v>105362.08</v>
      </c>
      <c r="M17" s="54">
        <f t="shared" si="1"/>
        <v>85405.84</v>
      </c>
      <c r="N17" s="54">
        <f t="shared" si="1"/>
        <v>150000</v>
      </c>
      <c r="O17" s="3">
        <f t="shared" ref="O17" si="3">O20</f>
        <v>150000</v>
      </c>
      <c r="P17" s="3">
        <f t="shared" si="1"/>
        <v>150000</v>
      </c>
      <c r="Q17" s="115"/>
      <c r="R17" s="115"/>
      <c r="S17" s="115"/>
      <c r="T17" s="115"/>
      <c r="U17" s="115"/>
      <c r="V17" s="115"/>
      <c r="W17" s="115"/>
      <c r="X17" s="109"/>
      <c r="Y17" s="115"/>
      <c r="Z17" s="115"/>
      <c r="AA17" s="115"/>
      <c r="AB17" s="115"/>
    </row>
    <row r="18" spans="1:28" s="13" customFormat="1" ht="37.5" customHeight="1">
      <c r="A18" s="116"/>
      <c r="B18" s="145"/>
      <c r="C18" s="116"/>
      <c r="D18" s="116"/>
      <c r="E18" s="148"/>
      <c r="F18" s="19" t="s">
        <v>17</v>
      </c>
      <c r="G18" s="20">
        <f>G21</f>
        <v>995412.06</v>
      </c>
      <c r="H18" s="3">
        <f t="shared" si="0"/>
        <v>0</v>
      </c>
      <c r="I18" s="3">
        <f t="shared" si="0"/>
        <v>317700</v>
      </c>
      <c r="J18" s="3">
        <f t="shared" si="0"/>
        <v>322471.73</v>
      </c>
      <c r="K18" s="3">
        <f>K21</f>
        <v>285540.33</v>
      </c>
      <c r="L18" s="3">
        <f>L21</f>
        <v>20980</v>
      </c>
      <c r="M18" s="54">
        <f t="shared" si="1"/>
        <v>48720</v>
      </c>
      <c r="N18" s="54">
        <f t="shared" si="1"/>
        <v>0</v>
      </c>
      <c r="O18" s="3">
        <f t="shared" ref="O18" si="4">O21</f>
        <v>0</v>
      </c>
      <c r="P18" s="3">
        <f t="shared" si="1"/>
        <v>0</v>
      </c>
      <c r="Q18" s="116"/>
      <c r="R18" s="116"/>
      <c r="S18" s="116"/>
      <c r="T18" s="116"/>
      <c r="U18" s="116"/>
      <c r="V18" s="116"/>
      <c r="W18" s="116"/>
      <c r="X18" s="110"/>
      <c r="Y18" s="116"/>
      <c r="Z18" s="116"/>
      <c r="AA18" s="116"/>
      <c r="AB18" s="116"/>
    </row>
    <row r="19" spans="1:28" s="13" customFormat="1" ht="29.25" customHeight="1">
      <c r="A19" s="114"/>
      <c r="B19" s="143" t="s">
        <v>156</v>
      </c>
      <c r="C19" s="114">
        <v>2020</v>
      </c>
      <c r="D19" s="114">
        <v>2027</v>
      </c>
      <c r="E19" s="146" t="s">
        <v>14</v>
      </c>
      <c r="F19" s="19" t="s">
        <v>15</v>
      </c>
      <c r="G19" s="20">
        <f>G22+G25</f>
        <v>2932995.7800000003</v>
      </c>
      <c r="H19" s="3">
        <f t="shared" ref="H19:J21" si="5">H22+H25</f>
        <v>0</v>
      </c>
      <c r="I19" s="3">
        <f t="shared" si="5"/>
        <v>606498.53</v>
      </c>
      <c r="J19" s="3">
        <f>J22+J25</f>
        <v>821738.66</v>
      </c>
      <c r="K19" s="3">
        <f>K22+K25</f>
        <v>794290.67</v>
      </c>
      <c r="L19" s="3">
        <f t="shared" ref="L19:P21" si="6">L22+L25</f>
        <v>126342.08</v>
      </c>
      <c r="M19" s="54">
        <f t="shared" si="6"/>
        <v>134125.84</v>
      </c>
      <c r="N19" s="54">
        <f t="shared" si="6"/>
        <v>150000</v>
      </c>
      <c r="O19" s="3">
        <f t="shared" ref="O19" si="7">O22+O25</f>
        <v>150000</v>
      </c>
      <c r="P19" s="3">
        <f t="shared" si="6"/>
        <v>150000</v>
      </c>
      <c r="Q19" s="114" t="s">
        <v>13</v>
      </c>
      <c r="R19" s="114" t="s">
        <v>13</v>
      </c>
      <c r="S19" s="114" t="s">
        <v>13</v>
      </c>
      <c r="T19" s="114" t="s">
        <v>13</v>
      </c>
      <c r="U19" s="114" t="s">
        <v>13</v>
      </c>
      <c r="V19" s="114" t="s">
        <v>13</v>
      </c>
      <c r="W19" s="114" t="s">
        <v>13</v>
      </c>
      <c r="X19" s="108" t="s">
        <v>13</v>
      </c>
      <c r="Y19" s="114" t="s">
        <v>13</v>
      </c>
      <c r="Z19" s="114" t="s">
        <v>13</v>
      </c>
      <c r="AA19" s="114" t="s">
        <v>13</v>
      </c>
      <c r="AB19" s="114" t="s">
        <v>13</v>
      </c>
    </row>
    <row r="20" spans="1:28" s="13" customFormat="1" ht="71.25" customHeight="1">
      <c r="A20" s="115"/>
      <c r="B20" s="144"/>
      <c r="C20" s="115"/>
      <c r="D20" s="115"/>
      <c r="E20" s="147"/>
      <c r="F20" s="19" t="s">
        <v>16</v>
      </c>
      <c r="G20" s="20">
        <f>G23+G26</f>
        <v>1937583.7200000002</v>
      </c>
      <c r="H20" s="3">
        <f t="shared" si="5"/>
        <v>0</v>
      </c>
      <c r="I20" s="3">
        <f t="shared" si="5"/>
        <v>288798.53000000003</v>
      </c>
      <c r="J20" s="3">
        <f t="shared" si="5"/>
        <v>499266.93</v>
      </c>
      <c r="K20" s="3">
        <f>K23+K26</f>
        <v>508750.34</v>
      </c>
      <c r="L20" s="3">
        <f t="shared" si="6"/>
        <v>105362.08</v>
      </c>
      <c r="M20" s="54">
        <f t="shared" si="6"/>
        <v>85405.84</v>
      </c>
      <c r="N20" s="54">
        <f t="shared" si="6"/>
        <v>150000</v>
      </c>
      <c r="O20" s="3">
        <f t="shared" ref="O20" si="8">O23+O26</f>
        <v>150000</v>
      </c>
      <c r="P20" s="3">
        <f t="shared" si="6"/>
        <v>150000</v>
      </c>
      <c r="Q20" s="115"/>
      <c r="R20" s="115"/>
      <c r="S20" s="115"/>
      <c r="T20" s="115"/>
      <c r="U20" s="115"/>
      <c r="V20" s="115"/>
      <c r="W20" s="115"/>
      <c r="X20" s="109"/>
      <c r="Y20" s="115"/>
      <c r="Z20" s="115"/>
      <c r="AA20" s="115"/>
      <c r="AB20" s="115"/>
    </row>
    <row r="21" spans="1:28" s="13" customFormat="1" ht="38.25" customHeight="1">
      <c r="A21" s="116"/>
      <c r="B21" s="145"/>
      <c r="C21" s="116"/>
      <c r="D21" s="116"/>
      <c r="E21" s="148"/>
      <c r="F21" s="19" t="s">
        <v>17</v>
      </c>
      <c r="G21" s="20">
        <f>G24+G27</f>
        <v>995412.06</v>
      </c>
      <c r="H21" s="3">
        <f t="shared" si="5"/>
        <v>0</v>
      </c>
      <c r="I21" s="3">
        <f t="shared" si="5"/>
        <v>317700</v>
      </c>
      <c r="J21" s="3">
        <f t="shared" si="5"/>
        <v>322471.73</v>
      </c>
      <c r="K21" s="3">
        <f>K24+K27</f>
        <v>285540.33</v>
      </c>
      <c r="L21" s="3">
        <f t="shared" si="6"/>
        <v>20980</v>
      </c>
      <c r="M21" s="54">
        <f t="shared" si="6"/>
        <v>48720</v>
      </c>
      <c r="N21" s="54">
        <f t="shared" si="6"/>
        <v>0</v>
      </c>
      <c r="O21" s="3">
        <f t="shared" ref="O21" si="9">O24+O27</f>
        <v>0</v>
      </c>
      <c r="P21" s="3">
        <f t="shared" si="6"/>
        <v>0</v>
      </c>
      <c r="Q21" s="116"/>
      <c r="R21" s="116"/>
      <c r="S21" s="116"/>
      <c r="T21" s="116"/>
      <c r="U21" s="116"/>
      <c r="V21" s="116"/>
      <c r="W21" s="116"/>
      <c r="X21" s="110"/>
      <c r="Y21" s="116"/>
      <c r="Z21" s="116"/>
      <c r="AA21" s="116"/>
      <c r="AB21" s="116"/>
    </row>
    <row r="22" spans="1:28" s="13" customFormat="1" ht="27.75" customHeight="1">
      <c r="A22" s="114"/>
      <c r="B22" s="143" t="s">
        <v>23</v>
      </c>
      <c r="C22" s="114">
        <v>2020</v>
      </c>
      <c r="D22" s="114">
        <v>2027</v>
      </c>
      <c r="E22" s="146" t="s">
        <v>14</v>
      </c>
      <c r="F22" s="19" t="s">
        <v>15</v>
      </c>
      <c r="G22" s="20">
        <f>H22+I22+J22+K22+L22+M22+P22+O22+N22</f>
        <v>1870478.2200000002</v>
      </c>
      <c r="H22" s="3">
        <f t="shared" ref="H22:J22" si="10">H23+H24</f>
        <v>0</v>
      </c>
      <c r="I22" s="3">
        <f t="shared" si="10"/>
        <v>504598.95</v>
      </c>
      <c r="J22" s="3">
        <f t="shared" si="10"/>
        <v>713598.85</v>
      </c>
      <c r="K22" s="3">
        <f>K23+K24</f>
        <v>652280.42000000004</v>
      </c>
      <c r="L22" s="3">
        <f t="shared" ref="L22:P22" si="11">L23+L24</f>
        <v>0</v>
      </c>
      <c r="M22" s="54">
        <f t="shared" si="11"/>
        <v>0</v>
      </c>
      <c r="N22" s="54">
        <f t="shared" si="11"/>
        <v>0</v>
      </c>
      <c r="O22" s="3">
        <f t="shared" ref="O22" si="12">O23+O24</f>
        <v>0</v>
      </c>
      <c r="P22" s="3">
        <f t="shared" si="11"/>
        <v>0</v>
      </c>
      <c r="Q22" s="149" t="s">
        <v>112</v>
      </c>
      <c r="R22" s="152" t="s">
        <v>41</v>
      </c>
      <c r="S22" s="155"/>
      <c r="T22" s="155"/>
      <c r="U22" s="152">
        <v>5.2</v>
      </c>
      <c r="V22" s="152">
        <v>5.8</v>
      </c>
      <c r="W22" s="152">
        <v>6</v>
      </c>
      <c r="X22" s="140"/>
      <c r="Y22" s="152"/>
      <c r="Z22" s="152"/>
      <c r="AA22" s="152"/>
      <c r="AB22" s="152"/>
    </row>
    <row r="23" spans="1:28" s="13" customFormat="1" ht="84" customHeight="1">
      <c r="A23" s="115"/>
      <c r="B23" s="144"/>
      <c r="C23" s="115"/>
      <c r="D23" s="115"/>
      <c r="E23" s="147"/>
      <c r="F23" s="19" t="s">
        <v>16</v>
      </c>
      <c r="G23" s="20">
        <f t="shared" ref="G23:G27" si="13">H23+I23+J23+K23+L23+M23+P23+O23+N23</f>
        <v>1006437.9000000001</v>
      </c>
      <c r="H23" s="3">
        <v>0</v>
      </c>
      <c r="I23" s="3">
        <v>206898.95</v>
      </c>
      <c r="J23" s="3">
        <v>411818.86</v>
      </c>
      <c r="K23" s="3">
        <v>387720.09</v>
      </c>
      <c r="L23" s="3">
        <v>0</v>
      </c>
      <c r="M23" s="54">
        <v>0</v>
      </c>
      <c r="N23" s="54">
        <v>0</v>
      </c>
      <c r="O23" s="3">
        <v>0</v>
      </c>
      <c r="P23" s="3">
        <v>0</v>
      </c>
      <c r="Q23" s="150"/>
      <c r="R23" s="153"/>
      <c r="S23" s="156"/>
      <c r="T23" s="156"/>
      <c r="U23" s="153"/>
      <c r="V23" s="153"/>
      <c r="W23" s="153"/>
      <c r="X23" s="141"/>
      <c r="Y23" s="153"/>
      <c r="Z23" s="153"/>
      <c r="AA23" s="153"/>
      <c r="AB23" s="153"/>
    </row>
    <row r="24" spans="1:28" s="13" customFormat="1" ht="39.75" customHeight="1">
      <c r="A24" s="116"/>
      <c r="B24" s="145"/>
      <c r="C24" s="116"/>
      <c r="D24" s="116"/>
      <c r="E24" s="148"/>
      <c r="F24" s="19" t="s">
        <v>17</v>
      </c>
      <c r="G24" s="20">
        <f t="shared" si="13"/>
        <v>864040.32000000007</v>
      </c>
      <c r="H24" s="3">
        <v>0</v>
      </c>
      <c r="I24" s="3">
        <v>297700</v>
      </c>
      <c r="J24" s="3">
        <v>301779.99</v>
      </c>
      <c r="K24" s="3">
        <v>264560.33</v>
      </c>
      <c r="L24" s="3"/>
      <c r="M24" s="55"/>
      <c r="N24" s="96"/>
      <c r="O24" s="23"/>
      <c r="P24" s="23"/>
      <c r="Q24" s="151"/>
      <c r="R24" s="154"/>
      <c r="S24" s="157"/>
      <c r="T24" s="157"/>
      <c r="U24" s="154"/>
      <c r="V24" s="154"/>
      <c r="W24" s="154"/>
      <c r="X24" s="142"/>
      <c r="Y24" s="154"/>
      <c r="Z24" s="154"/>
      <c r="AA24" s="154"/>
      <c r="AB24" s="154"/>
    </row>
    <row r="25" spans="1:28" s="13" customFormat="1" ht="28.5" customHeight="1">
      <c r="A25" s="114"/>
      <c r="B25" s="143" t="s">
        <v>24</v>
      </c>
      <c r="C25" s="114">
        <v>2020</v>
      </c>
      <c r="D25" s="114">
        <v>2027</v>
      </c>
      <c r="E25" s="146" t="s">
        <v>14</v>
      </c>
      <c r="F25" s="19" t="s">
        <v>15</v>
      </c>
      <c r="G25" s="20">
        <f t="shared" si="13"/>
        <v>1062517.56</v>
      </c>
      <c r="H25" s="3">
        <f t="shared" ref="H25" si="14">H26+H27</f>
        <v>0</v>
      </c>
      <c r="I25" s="3">
        <f>I26+I27</f>
        <v>101899.58</v>
      </c>
      <c r="J25" s="3">
        <f t="shared" ref="J25" si="15">J26+J27</f>
        <v>108139.81000000001</v>
      </c>
      <c r="K25" s="3">
        <f>K26+K27</f>
        <v>142010.25</v>
      </c>
      <c r="L25" s="3">
        <f t="shared" ref="L25:P25" si="16">L26+L27</f>
        <v>126342.08</v>
      </c>
      <c r="M25" s="54">
        <f>M26+M27</f>
        <v>134125.84</v>
      </c>
      <c r="N25" s="54">
        <f t="shared" ref="N25:O25" si="17">N26+N27</f>
        <v>150000</v>
      </c>
      <c r="O25" s="3">
        <f t="shared" si="17"/>
        <v>150000</v>
      </c>
      <c r="P25" s="3">
        <f t="shared" si="16"/>
        <v>150000</v>
      </c>
      <c r="Q25" s="149" t="s">
        <v>40</v>
      </c>
      <c r="R25" s="152" t="s">
        <v>41</v>
      </c>
      <c r="S25" s="155"/>
      <c r="T25" s="21">
        <v>0</v>
      </c>
      <c r="U25" s="152">
        <v>100</v>
      </c>
      <c r="V25" s="152">
        <v>100</v>
      </c>
      <c r="W25" s="152">
        <v>100</v>
      </c>
      <c r="X25" s="140">
        <v>100</v>
      </c>
      <c r="Y25" s="152">
        <v>100</v>
      </c>
      <c r="Z25" s="152">
        <v>100</v>
      </c>
      <c r="AA25" s="152">
        <v>100</v>
      </c>
      <c r="AB25" s="152">
        <v>100</v>
      </c>
    </row>
    <row r="26" spans="1:28" s="13" customFormat="1" ht="75" customHeight="1">
      <c r="A26" s="115"/>
      <c r="B26" s="144"/>
      <c r="C26" s="115"/>
      <c r="D26" s="115"/>
      <c r="E26" s="147"/>
      <c r="F26" s="19" t="s">
        <v>16</v>
      </c>
      <c r="G26" s="20">
        <f t="shared" si="13"/>
        <v>931145.82000000007</v>
      </c>
      <c r="H26" s="3">
        <v>0</v>
      </c>
      <c r="I26" s="3">
        <v>81899.58</v>
      </c>
      <c r="J26" s="3">
        <v>87448.07</v>
      </c>
      <c r="K26" s="3">
        <v>121030.25</v>
      </c>
      <c r="L26" s="3">
        <v>105362.08</v>
      </c>
      <c r="M26" s="54">
        <v>85405.84</v>
      </c>
      <c r="N26" s="54">
        <v>150000</v>
      </c>
      <c r="O26" s="3">
        <v>150000</v>
      </c>
      <c r="P26" s="3">
        <v>150000</v>
      </c>
      <c r="Q26" s="150"/>
      <c r="R26" s="153"/>
      <c r="S26" s="156"/>
      <c r="T26" s="21"/>
      <c r="U26" s="153"/>
      <c r="V26" s="153"/>
      <c r="W26" s="153"/>
      <c r="X26" s="141"/>
      <c r="Y26" s="153"/>
      <c r="Z26" s="153"/>
      <c r="AA26" s="153"/>
      <c r="AB26" s="153"/>
    </row>
    <row r="27" spans="1:28" s="13" customFormat="1" ht="37.5" customHeight="1">
      <c r="A27" s="116"/>
      <c r="B27" s="145"/>
      <c r="C27" s="116"/>
      <c r="D27" s="116"/>
      <c r="E27" s="148"/>
      <c r="F27" s="19" t="s">
        <v>17</v>
      </c>
      <c r="G27" s="20">
        <f t="shared" si="13"/>
        <v>131371.74</v>
      </c>
      <c r="H27" s="3">
        <v>0</v>
      </c>
      <c r="I27" s="3">
        <v>20000</v>
      </c>
      <c r="J27" s="3">
        <v>20691.740000000002</v>
      </c>
      <c r="K27" s="3">
        <v>20980</v>
      </c>
      <c r="L27" s="3">
        <v>20980</v>
      </c>
      <c r="M27" s="54">
        <v>48720</v>
      </c>
      <c r="N27" s="96"/>
      <c r="O27" s="23"/>
      <c r="P27" s="23"/>
      <c r="Q27" s="151"/>
      <c r="R27" s="154"/>
      <c r="S27" s="157"/>
      <c r="T27" s="21"/>
      <c r="U27" s="154"/>
      <c r="V27" s="154"/>
      <c r="W27" s="154"/>
      <c r="X27" s="142"/>
      <c r="Y27" s="154"/>
      <c r="Z27" s="154"/>
      <c r="AA27" s="154"/>
      <c r="AB27" s="154"/>
    </row>
    <row r="28" spans="1:28" s="25" customFormat="1" ht="27" customHeight="1">
      <c r="A28" s="108"/>
      <c r="B28" s="207" t="s">
        <v>18</v>
      </c>
      <c r="C28" s="108">
        <v>2020</v>
      </c>
      <c r="D28" s="108">
        <v>2027</v>
      </c>
      <c r="E28" s="170" t="s">
        <v>14</v>
      </c>
      <c r="F28" s="24" t="s">
        <v>15</v>
      </c>
      <c r="G28" s="7">
        <f>G16</f>
        <v>2932995.7800000003</v>
      </c>
      <c r="H28" s="7">
        <f t="shared" ref="H28:J30" si="18">H16</f>
        <v>0</v>
      </c>
      <c r="I28" s="7">
        <f t="shared" si="18"/>
        <v>606498.53</v>
      </c>
      <c r="J28" s="7">
        <f t="shared" si="18"/>
        <v>821738.66</v>
      </c>
      <c r="K28" s="7">
        <f>K16</f>
        <v>794290.67</v>
      </c>
      <c r="L28" s="7">
        <f t="shared" ref="L28:P30" si="19">L16</f>
        <v>126342.08</v>
      </c>
      <c r="M28" s="56">
        <f t="shared" si="19"/>
        <v>134125.84</v>
      </c>
      <c r="N28" s="56">
        <f t="shared" si="19"/>
        <v>150000</v>
      </c>
      <c r="O28" s="7">
        <f t="shared" ref="O28" si="20">O16</f>
        <v>150000</v>
      </c>
      <c r="P28" s="7">
        <f t="shared" si="19"/>
        <v>150000</v>
      </c>
      <c r="Q28" s="114" t="s">
        <v>13</v>
      </c>
      <c r="R28" s="114" t="s">
        <v>13</v>
      </c>
      <c r="S28" s="114" t="s">
        <v>13</v>
      </c>
      <c r="T28" s="114" t="s">
        <v>13</v>
      </c>
      <c r="U28" s="114" t="s">
        <v>13</v>
      </c>
      <c r="V28" s="114" t="s">
        <v>13</v>
      </c>
      <c r="W28" s="114" t="s">
        <v>13</v>
      </c>
      <c r="X28" s="108" t="s">
        <v>13</v>
      </c>
      <c r="Y28" s="114" t="s">
        <v>13</v>
      </c>
      <c r="Z28" s="114" t="s">
        <v>13</v>
      </c>
      <c r="AA28" s="114" t="s">
        <v>13</v>
      </c>
      <c r="AB28" s="114" t="s">
        <v>13</v>
      </c>
    </row>
    <row r="29" spans="1:28" s="25" customFormat="1" ht="84.75" customHeight="1">
      <c r="A29" s="109"/>
      <c r="B29" s="208"/>
      <c r="C29" s="109"/>
      <c r="D29" s="109"/>
      <c r="E29" s="171"/>
      <c r="F29" s="24" t="s">
        <v>16</v>
      </c>
      <c r="G29" s="7">
        <f>G17</f>
        <v>1937583.7200000002</v>
      </c>
      <c r="H29" s="3">
        <f t="shared" si="18"/>
        <v>0</v>
      </c>
      <c r="I29" s="3">
        <f t="shared" si="18"/>
        <v>288798.53000000003</v>
      </c>
      <c r="J29" s="3">
        <f t="shared" si="18"/>
        <v>499266.93</v>
      </c>
      <c r="K29" s="3">
        <f>K17</f>
        <v>508750.34</v>
      </c>
      <c r="L29" s="3">
        <f t="shared" si="19"/>
        <v>105362.08</v>
      </c>
      <c r="M29" s="54">
        <f t="shared" si="19"/>
        <v>85405.84</v>
      </c>
      <c r="N29" s="54">
        <f t="shared" si="19"/>
        <v>150000</v>
      </c>
      <c r="O29" s="3">
        <f t="shared" ref="O29" si="21">O17</f>
        <v>150000</v>
      </c>
      <c r="P29" s="3">
        <f t="shared" si="19"/>
        <v>150000</v>
      </c>
      <c r="Q29" s="115"/>
      <c r="R29" s="115"/>
      <c r="S29" s="115"/>
      <c r="T29" s="115"/>
      <c r="U29" s="115"/>
      <c r="V29" s="115"/>
      <c r="W29" s="115"/>
      <c r="X29" s="109"/>
      <c r="Y29" s="115"/>
      <c r="Z29" s="115"/>
      <c r="AA29" s="115"/>
      <c r="AB29" s="115"/>
    </row>
    <row r="30" spans="1:28" s="25" customFormat="1" ht="36.75" customHeight="1">
      <c r="A30" s="110"/>
      <c r="B30" s="209"/>
      <c r="C30" s="110"/>
      <c r="D30" s="110"/>
      <c r="E30" s="172"/>
      <c r="F30" s="24" t="s">
        <v>17</v>
      </c>
      <c r="G30" s="7">
        <f>G18</f>
        <v>995412.06</v>
      </c>
      <c r="H30" s="3">
        <f t="shared" si="18"/>
        <v>0</v>
      </c>
      <c r="I30" s="3">
        <f t="shared" si="18"/>
        <v>317700</v>
      </c>
      <c r="J30" s="3">
        <f t="shared" si="18"/>
        <v>322471.73</v>
      </c>
      <c r="K30" s="3">
        <f>K18</f>
        <v>285540.33</v>
      </c>
      <c r="L30" s="3">
        <f>L18</f>
        <v>20980</v>
      </c>
      <c r="M30" s="54">
        <f t="shared" si="19"/>
        <v>48720</v>
      </c>
      <c r="N30" s="54">
        <f t="shared" si="19"/>
        <v>0</v>
      </c>
      <c r="O30" s="3">
        <f t="shared" ref="O30" si="22">O18</f>
        <v>0</v>
      </c>
      <c r="P30" s="3">
        <f t="shared" si="19"/>
        <v>0</v>
      </c>
      <c r="Q30" s="116"/>
      <c r="R30" s="116"/>
      <c r="S30" s="116"/>
      <c r="T30" s="116"/>
      <c r="U30" s="116"/>
      <c r="V30" s="116"/>
      <c r="W30" s="116"/>
      <c r="X30" s="110"/>
      <c r="Y30" s="116"/>
      <c r="Z30" s="116"/>
      <c r="AA30" s="116"/>
      <c r="AB30" s="116"/>
    </row>
    <row r="31" spans="1:28" s="13" customFormat="1" ht="168.75" customHeight="1">
      <c r="A31" s="122" t="s">
        <v>83</v>
      </c>
      <c r="B31" s="123"/>
      <c r="C31" s="16">
        <v>2020</v>
      </c>
      <c r="D31" s="16">
        <v>2027</v>
      </c>
      <c r="E31" s="17" t="s">
        <v>13</v>
      </c>
      <c r="F31" s="17" t="s">
        <v>13</v>
      </c>
      <c r="G31" s="17" t="s">
        <v>13</v>
      </c>
      <c r="H31" s="6" t="s">
        <v>13</v>
      </c>
      <c r="I31" s="6" t="s">
        <v>13</v>
      </c>
      <c r="J31" s="6" t="s">
        <v>13</v>
      </c>
      <c r="K31" s="6" t="s">
        <v>13</v>
      </c>
      <c r="L31" s="6" t="s">
        <v>13</v>
      </c>
      <c r="M31" s="53" t="s">
        <v>13</v>
      </c>
      <c r="N31" s="53" t="s">
        <v>13</v>
      </c>
      <c r="O31" s="6" t="s">
        <v>13</v>
      </c>
      <c r="P31" s="6" t="s">
        <v>13</v>
      </c>
      <c r="Q31" s="18" t="s">
        <v>13</v>
      </c>
      <c r="R31" s="17" t="s">
        <v>13</v>
      </c>
      <c r="S31" s="17" t="s">
        <v>13</v>
      </c>
      <c r="T31" s="17" t="s">
        <v>13</v>
      </c>
      <c r="U31" s="17" t="s">
        <v>13</v>
      </c>
      <c r="V31" s="17" t="s">
        <v>13</v>
      </c>
      <c r="W31" s="17" t="s">
        <v>13</v>
      </c>
      <c r="X31" s="6" t="s">
        <v>13</v>
      </c>
      <c r="Y31" s="17" t="s">
        <v>13</v>
      </c>
      <c r="Z31" s="17" t="s">
        <v>13</v>
      </c>
      <c r="AA31" s="93" t="s">
        <v>13</v>
      </c>
      <c r="AB31" s="17" t="s">
        <v>13</v>
      </c>
    </row>
    <row r="32" spans="1:28" s="13" customFormat="1" ht="195" customHeight="1">
      <c r="A32" s="205" t="s">
        <v>157</v>
      </c>
      <c r="B32" s="206"/>
      <c r="C32" s="16">
        <v>2020</v>
      </c>
      <c r="D32" s="16">
        <v>2027</v>
      </c>
      <c r="E32" s="17" t="s">
        <v>13</v>
      </c>
      <c r="F32" s="17" t="s">
        <v>13</v>
      </c>
      <c r="G32" s="17" t="s">
        <v>13</v>
      </c>
      <c r="H32" s="6" t="s">
        <v>13</v>
      </c>
      <c r="I32" s="6" t="s">
        <v>13</v>
      </c>
      <c r="J32" s="6" t="s">
        <v>13</v>
      </c>
      <c r="K32" s="6" t="s">
        <v>13</v>
      </c>
      <c r="L32" s="6" t="s">
        <v>13</v>
      </c>
      <c r="M32" s="53" t="s">
        <v>13</v>
      </c>
      <c r="N32" s="53" t="s">
        <v>13</v>
      </c>
      <c r="O32" s="6" t="s">
        <v>13</v>
      </c>
      <c r="P32" s="6" t="s">
        <v>13</v>
      </c>
      <c r="Q32" s="18" t="s">
        <v>13</v>
      </c>
      <c r="R32" s="17" t="s">
        <v>13</v>
      </c>
      <c r="S32" s="17" t="s">
        <v>13</v>
      </c>
      <c r="T32" s="17" t="s">
        <v>13</v>
      </c>
      <c r="U32" s="17" t="s">
        <v>13</v>
      </c>
      <c r="V32" s="17" t="s">
        <v>13</v>
      </c>
      <c r="W32" s="17" t="s">
        <v>13</v>
      </c>
      <c r="X32" s="6" t="s">
        <v>13</v>
      </c>
      <c r="Y32" s="17" t="s">
        <v>13</v>
      </c>
      <c r="Z32" s="17" t="s">
        <v>13</v>
      </c>
      <c r="AA32" s="93" t="s">
        <v>13</v>
      </c>
      <c r="AB32" s="17" t="s">
        <v>13</v>
      </c>
    </row>
    <row r="33" spans="1:28" s="13" customFormat="1" ht="27.75" customHeight="1">
      <c r="A33" s="114"/>
      <c r="B33" s="143" t="s">
        <v>158</v>
      </c>
      <c r="C33" s="114">
        <v>2020</v>
      </c>
      <c r="D33" s="114">
        <v>2027</v>
      </c>
      <c r="E33" s="146" t="s">
        <v>14</v>
      </c>
      <c r="F33" s="19" t="s">
        <v>15</v>
      </c>
      <c r="G33" s="20">
        <f>G36</f>
        <v>158951169.97000003</v>
      </c>
      <c r="H33" s="3">
        <f t="shared" ref="H33:P35" si="23">H36</f>
        <v>0</v>
      </c>
      <c r="I33" s="20">
        <f t="shared" si="23"/>
        <v>11962276.859999999</v>
      </c>
      <c r="J33" s="20">
        <f t="shared" si="23"/>
        <v>14525066.470000001</v>
      </c>
      <c r="K33" s="3">
        <f t="shared" si="23"/>
        <v>17170634.960000001</v>
      </c>
      <c r="L33" s="3">
        <f t="shared" si="23"/>
        <v>19152535.190000001</v>
      </c>
      <c r="M33" s="57">
        <f t="shared" si="23"/>
        <v>23015850.23</v>
      </c>
      <c r="N33" s="57">
        <f t="shared" si="23"/>
        <v>24439141.43</v>
      </c>
      <c r="O33" s="20">
        <f t="shared" ref="O33" si="24">O36</f>
        <v>24264514.469999999</v>
      </c>
      <c r="P33" s="20">
        <f t="shared" si="23"/>
        <v>24421150.359999999</v>
      </c>
      <c r="Q33" s="114" t="s">
        <v>13</v>
      </c>
      <c r="R33" s="114" t="s">
        <v>13</v>
      </c>
      <c r="S33" s="114" t="s">
        <v>13</v>
      </c>
      <c r="T33" s="114" t="s">
        <v>13</v>
      </c>
      <c r="U33" s="114" t="s">
        <v>13</v>
      </c>
      <c r="V33" s="114" t="s">
        <v>13</v>
      </c>
      <c r="W33" s="114" t="s">
        <v>13</v>
      </c>
      <c r="X33" s="108" t="s">
        <v>13</v>
      </c>
      <c r="Y33" s="114" t="s">
        <v>13</v>
      </c>
      <c r="Z33" s="114" t="s">
        <v>13</v>
      </c>
      <c r="AA33" s="114" t="s">
        <v>13</v>
      </c>
      <c r="AB33" s="114" t="s">
        <v>13</v>
      </c>
    </row>
    <row r="34" spans="1:28" s="13" customFormat="1" ht="75" customHeight="1">
      <c r="A34" s="115"/>
      <c r="B34" s="144"/>
      <c r="C34" s="115"/>
      <c r="D34" s="115"/>
      <c r="E34" s="147"/>
      <c r="F34" s="19" t="s">
        <v>16</v>
      </c>
      <c r="G34" s="20">
        <f>G37</f>
        <v>153451136.97</v>
      </c>
      <c r="H34" s="3">
        <f t="shared" si="23"/>
        <v>0</v>
      </c>
      <c r="I34" s="20">
        <f t="shared" si="23"/>
        <v>11962276.859999999</v>
      </c>
      <c r="J34" s="20">
        <f t="shared" si="23"/>
        <v>14525066.470000001</v>
      </c>
      <c r="K34" s="3">
        <f t="shared" si="23"/>
        <v>16534273.960000001</v>
      </c>
      <c r="L34" s="3">
        <f t="shared" si="23"/>
        <v>18420377.190000001</v>
      </c>
      <c r="M34" s="57">
        <f>M37</f>
        <v>22085646.23</v>
      </c>
      <c r="N34" s="57">
        <f t="shared" si="23"/>
        <v>23448113.43</v>
      </c>
      <c r="O34" s="57">
        <f t="shared" ref="O34" si="25">O37</f>
        <v>23179084.469999999</v>
      </c>
      <c r="P34" s="57">
        <f t="shared" si="23"/>
        <v>23296298.359999999</v>
      </c>
      <c r="Q34" s="115"/>
      <c r="R34" s="115"/>
      <c r="S34" s="115"/>
      <c r="T34" s="115"/>
      <c r="U34" s="115"/>
      <c r="V34" s="115"/>
      <c r="W34" s="115"/>
      <c r="X34" s="109"/>
      <c r="Y34" s="115"/>
      <c r="Z34" s="115"/>
      <c r="AA34" s="115"/>
      <c r="AB34" s="115"/>
    </row>
    <row r="35" spans="1:28" s="13" customFormat="1" ht="36.75" customHeight="1">
      <c r="A35" s="116"/>
      <c r="B35" s="145"/>
      <c r="C35" s="116"/>
      <c r="D35" s="116"/>
      <c r="E35" s="148"/>
      <c r="F35" s="19" t="s">
        <v>17</v>
      </c>
      <c r="G35" s="20">
        <f>G38</f>
        <v>5500033</v>
      </c>
      <c r="H35" s="3">
        <f t="shared" si="23"/>
        <v>0</v>
      </c>
      <c r="I35" s="20">
        <f t="shared" si="23"/>
        <v>0</v>
      </c>
      <c r="J35" s="20">
        <f t="shared" si="23"/>
        <v>0</v>
      </c>
      <c r="K35" s="3">
        <f t="shared" si="23"/>
        <v>636361</v>
      </c>
      <c r="L35" s="3">
        <f t="shared" si="23"/>
        <v>732158</v>
      </c>
      <c r="M35" s="57">
        <f t="shared" si="23"/>
        <v>930204</v>
      </c>
      <c r="N35" s="57">
        <f t="shared" si="23"/>
        <v>991028</v>
      </c>
      <c r="O35" s="20">
        <f t="shared" ref="O35" si="26">O38</f>
        <v>1085430</v>
      </c>
      <c r="P35" s="20">
        <f t="shared" si="23"/>
        <v>1124852</v>
      </c>
      <c r="Q35" s="116"/>
      <c r="R35" s="116"/>
      <c r="S35" s="116"/>
      <c r="T35" s="116"/>
      <c r="U35" s="116"/>
      <c r="V35" s="116"/>
      <c r="W35" s="116"/>
      <c r="X35" s="110"/>
      <c r="Y35" s="116"/>
      <c r="Z35" s="116"/>
      <c r="AA35" s="116"/>
      <c r="AB35" s="116"/>
    </row>
    <row r="36" spans="1:28" s="13" customFormat="1" ht="28.5" customHeight="1">
      <c r="A36" s="114"/>
      <c r="B36" s="143" t="s">
        <v>159</v>
      </c>
      <c r="C36" s="114">
        <v>2020</v>
      </c>
      <c r="D36" s="114">
        <v>2027</v>
      </c>
      <c r="E36" s="146" t="s">
        <v>14</v>
      </c>
      <c r="F36" s="19" t="s">
        <v>15</v>
      </c>
      <c r="G36" s="20">
        <f>H36+I36+J36+K36+L36+M36+P36+O36+N36</f>
        <v>158951169.97000003</v>
      </c>
      <c r="H36" s="3">
        <f t="shared" ref="H36:J36" si="27">H37+H38</f>
        <v>0</v>
      </c>
      <c r="I36" s="3">
        <f t="shared" si="27"/>
        <v>11962276.859999999</v>
      </c>
      <c r="J36" s="3">
        <f t="shared" si="27"/>
        <v>14525066.470000001</v>
      </c>
      <c r="K36" s="3">
        <f>K37+K38</f>
        <v>17170634.960000001</v>
      </c>
      <c r="L36" s="3">
        <f t="shared" ref="L36:P36" si="28">L37+L38</f>
        <v>19152535.190000001</v>
      </c>
      <c r="M36" s="54">
        <f t="shared" si="28"/>
        <v>23015850.23</v>
      </c>
      <c r="N36" s="54">
        <f t="shared" si="28"/>
        <v>24439141.43</v>
      </c>
      <c r="O36" s="3">
        <f t="shared" ref="O36" si="29">O37+O38</f>
        <v>24264514.469999999</v>
      </c>
      <c r="P36" s="3">
        <f t="shared" si="28"/>
        <v>24421150.359999999</v>
      </c>
      <c r="Q36" s="149" t="s">
        <v>120</v>
      </c>
      <c r="R36" s="152" t="s">
        <v>41</v>
      </c>
      <c r="S36" s="155"/>
      <c r="T36" s="21">
        <v>0</v>
      </c>
      <c r="U36" s="152">
        <v>100</v>
      </c>
      <c r="V36" s="152">
        <v>100</v>
      </c>
      <c r="W36" s="152">
        <v>100</v>
      </c>
      <c r="X36" s="140">
        <v>100</v>
      </c>
      <c r="Y36" s="152">
        <v>100</v>
      </c>
      <c r="Z36" s="152">
        <v>100</v>
      </c>
      <c r="AA36" s="152">
        <v>100</v>
      </c>
      <c r="AB36" s="152">
        <v>100</v>
      </c>
    </row>
    <row r="37" spans="1:28" s="13" customFormat="1" ht="72.75" customHeight="1">
      <c r="A37" s="115"/>
      <c r="B37" s="144"/>
      <c r="C37" s="115"/>
      <c r="D37" s="115"/>
      <c r="E37" s="147"/>
      <c r="F37" s="19" t="s">
        <v>16</v>
      </c>
      <c r="G37" s="20">
        <f>H37+I37+J37+K37+L37+M37+P37+O37+N37</f>
        <v>153451136.97</v>
      </c>
      <c r="H37" s="3">
        <v>0</v>
      </c>
      <c r="I37" s="20">
        <v>11962276.859999999</v>
      </c>
      <c r="J37" s="20">
        <v>14525066.470000001</v>
      </c>
      <c r="K37" s="3">
        <v>16534273.960000001</v>
      </c>
      <c r="L37" s="3">
        <v>18420377.190000001</v>
      </c>
      <c r="M37" s="54">
        <v>22085646.23</v>
      </c>
      <c r="N37" s="54">
        <v>23448113.43</v>
      </c>
      <c r="O37" s="3">
        <v>23179084.469999999</v>
      </c>
      <c r="P37" s="3">
        <v>23296298.359999999</v>
      </c>
      <c r="Q37" s="150"/>
      <c r="R37" s="153"/>
      <c r="S37" s="156"/>
      <c r="T37" s="21"/>
      <c r="U37" s="153"/>
      <c r="V37" s="153"/>
      <c r="W37" s="153"/>
      <c r="X37" s="141"/>
      <c r="Y37" s="153"/>
      <c r="Z37" s="153"/>
      <c r="AA37" s="153"/>
      <c r="AB37" s="153"/>
    </row>
    <row r="38" spans="1:28" s="13" customFormat="1" ht="39" customHeight="1">
      <c r="A38" s="116"/>
      <c r="B38" s="145"/>
      <c r="C38" s="116"/>
      <c r="D38" s="116"/>
      <c r="E38" s="148"/>
      <c r="F38" s="19" t="s">
        <v>17</v>
      </c>
      <c r="G38" s="20">
        <f>H38+I38+J38+K38+L38+M38+P38+O38+N38</f>
        <v>5500033</v>
      </c>
      <c r="H38" s="3"/>
      <c r="I38" s="3"/>
      <c r="J38" s="3"/>
      <c r="K38" s="3">
        <v>636361</v>
      </c>
      <c r="L38" s="3">
        <v>732158</v>
      </c>
      <c r="M38" s="54">
        <v>930204</v>
      </c>
      <c r="N38" s="94">
        <v>991028</v>
      </c>
      <c r="O38" s="26">
        <v>1085430</v>
      </c>
      <c r="P38" s="26">
        <v>1124852</v>
      </c>
      <c r="Q38" s="151"/>
      <c r="R38" s="154"/>
      <c r="S38" s="157"/>
      <c r="T38" s="21"/>
      <c r="U38" s="154"/>
      <c r="V38" s="154"/>
      <c r="W38" s="154"/>
      <c r="X38" s="142"/>
      <c r="Y38" s="154"/>
      <c r="Z38" s="154"/>
      <c r="AA38" s="154"/>
      <c r="AB38" s="154"/>
    </row>
    <row r="39" spans="1:28" s="13" customFormat="1" ht="28.5" customHeight="1">
      <c r="A39" s="114"/>
      <c r="B39" s="143" t="s">
        <v>160</v>
      </c>
      <c r="C39" s="114">
        <v>2020</v>
      </c>
      <c r="D39" s="114">
        <v>2027</v>
      </c>
      <c r="E39" s="146" t="s">
        <v>14</v>
      </c>
      <c r="F39" s="19" t="s">
        <v>15</v>
      </c>
      <c r="G39" s="20">
        <f>G42</f>
        <v>3577931.48</v>
      </c>
      <c r="H39" s="3">
        <f t="shared" ref="H39:J41" si="30">H42</f>
        <v>0</v>
      </c>
      <c r="I39" s="3">
        <f t="shared" si="30"/>
        <v>169029.28</v>
      </c>
      <c r="J39" s="3">
        <f t="shared" si="30"/>
        <v>174041.88</v>
      </c>
      <c r="K39" s="3">
        <f>K42</f>
        <v>2249366.31</v>
      </c>
      <c r="L39" s="3">
        <f t="shared" ref="L39:P41" si="31">L42</f>
        <v>415946.28</v>
      </c>
      <c r="M39" s="54">
        <f t="shared" si="31"/>
        <v>169547.73</v>
      </c>
      <c r="N39" s="54">
        <f t="shared" si="31"/>
        <v>100000</v>
      </c>
      <c r="O39" s="3">
        <f t="shared" ref="O39" si="32">O42</f>
        <v>150000</v>
      </c>
      <c r="P39" s="3">
        <f t="shared" si="31"/>
        <v>150000</v>
      </c>
      <c r="Q39" s="114" t="s">
        <v>13</v>
      </c>
      <c r="R39" s="114" t="s">
        <v>13</v>
      </c>
      <c r="S39" s="114" t="s">
        <v>13</v>
      </c>
      <c r="T39" s="114" t="s">
        <v>13</v>
      </c>
      <c r="U39" s="114" t="s">
        <v>13</v>
      </c>
      <c r="V39" s="114" t="s">
        <v>13</v>
      </c>
      <c r="W39" s="114" t="s">
        <v>13</v>
      </c>
      <c r="X39" s="108" t="s">
        <v>13</v>
      </c>
      <c r="Y39" s="114" t="s">
        <v>13</v>
      </c>
      <c r="Z39" s="114" t="s">
        <v>13</v>
      </c>
      <c r="AA39" s="114" t="s">
        <v>13</v>
      </c>
      <c r="AB39" s="114" t="s">
        <v>13</v>
      </c>
    </row>
    <row r="40" spans="1:28" s="13" customFormat="1" ht="76.5" customHeight="1">
      <c r="A40" s="115"/>
      <c r="B40" s="144"/>
      <c r="C40" s="115"/>
      <c r="D40" s="115"/>
      <c r="E40" s="147"/>
      <c r="F40" s="19" t="s">
        <v>16</v>
      </c>
      <c r="G40" s="20">
        <f>G43</f>
        <v>1400474.5399999998</v>
      </c>
      <c r="H40" s="3">
        <f t="shared" si="30"/>
        <v>0</v>
      </c>
      <c r="I40" s="3">
        <f t="shared" si="30"/>
        <v>169029.28</v>
      </c>
      <c r="J40" s="3">
        <f t="shared" si="30"/>
        <v>174041.88</v>
      </c>
      <c r="K40" s="3">
        <f>K43</f>
        <v>287154.69000000006</v>
      </c>
      <c r="L40" s="3">
        <f t="shared" si="31"/>
        <v>200700.96000000002</v>
      </c>
      <c r="M40" s="54">
        <f t="shared" si="31"/>
        <v>169547.73</v>
      </c>
      <c r="N40" s="54">
        <f t="shared" si="31"/>
        <v>100000</v>
      </c>
      <c r="O40" s="3">
        <f t="shared" ref="O40" si="33">O43</f>
        <v>150000</v>
      </c>
      <c r="P40" s="3">
        <f t="shared" si="31"/>
        <v>150000</v>
      </c>
      <c r="Q40" s="115"/>
      <c r="R40" s="115"/>
      <c r="S40" s="115"/>
      <c r="T40" s="115"/>
      <c r="U40" s="115"/>
      <c r="V40" s="115"/>
      <c r="W40" s="115"/>
      <c r="X40" s="109"/>
      <c r="Y40" s="115"/>
      <c r="Z40" s="115"/>
      <c r="AA40" s="115"/>
      <c r="AB40" s="115"/>
    </row>
    <row r="41" spans="1:28" s="13" customFormat="1" ht="37.5" customHeight="1">
      <c r="A41" s="116"/>
      <c r="B41" s="145"/>
      <c r="C41" s="116"/>
      <c r="D41" s="116"/>
      <c r="E41" s="148"/>
      <c r="F41" s="19" t="s">
        <v>17</v>
      </c>
      <c r="G41" s="20">
        <f>G44</f>
        <v>2177456.94</v>
      </c>
      <c r="H41" s="3">
        <f t="shared" si="30"/>
        <v>0</v>
      </c>
      <c r="I41" s="3">
        <f t="shared" si="30"/>
        <v>0</v>
      </c>
      <c r="J41" s="3">
        <f t="shared" si="30"/>
        <v>0</v>
      </c>
      <c r="K41" s="3">
        <f>K44</f>
        <v>1962211.62</v>
      </c>
      <c r="L41" s="3">
        <f t="shared" si="31"/>
        <v>215245.32</v>
      </c>
      <c r="M41" s="54">
        <f t="shared" si="31"/>
        <v>0</v>
      </c>
      <c r="N41" s="54">
        <f t="shared" si="31"/>
        <v>0</v>
      </c>
      <c r="O41" s="3">
        <f t="shared" ref="O41" si="34">O44</f>
        <v>0</v>
      </c>
      <c r="P41" s="3">
        <f t="shared" si="31"/>
        <v>0</v>
      </c>
      <c r="Q41" s="116"/>
      <c r="R41" s="116"/>
      <c r="S41" s="116"/>
      <c r="T41" s="116"/>
      <c r="U41" s="116"/>
      <c r="V41" s="116"/>
      <c r="W41" s="116"/>
      <c r="X41" s="110"/>
      <c r="Y41" s="116"/>
      <c r="Z41" s="116"/>
      <c r="AA41" s="116"/>
      <c r="AB41" s="116"/>
    </row>
    <row r="42" spans="1:28" s="13" customFormat="1" ht="27" customHeight="1">
      <c r="A42" s="114"/>
      <c r="B42" s="143" t="s">
        <v>161</v>
      </c>
      <c r="C42" s="114">
        <v>2020</v>
      </c>
      <c r="D42" s="114">
        <v>2027</v>
      </c>
      <c r="E42" s="146" t="s">
        <v>14</v>
      </c>
      <c r="F42" s="19" t="s">
        <v>15</v>
      </c>
      <c r="G42" s="20">
        <f>G45+G48+G51+G54+G57+G60+G63</f>
        <v>3577931.48</v>
      </c>
      <c r="H42" s="3">
        <f>H45+H48+H51+H54</f>
        <v>0</v>
      </c>
      <c r="I42" s="3">
        <f>I45+I48+I51+I57</f>
        <v>169029.28</v>
      </c>
      <c r="J42" s="3">
        <f t="shared" ref="J42:P43" si="35">J45+J48+J51+J57</f>
        <v>174041.88</v>
      </c>
      <c r="K42" s="3">
        <f>K45+K48+K51+K57+K54+K60</f>
        <v>2249366.31</v>
      </c>
      <c r="L42" s="3">
        <f>L45+L48+L51+L57+L63</f>
        <v>415946.28</v>
      </c>
      <c r="M42" s="54">
        <f>M45+M48+M51+M57+M60+M63</f>
        <v>169547.73</v>
      </c>
      <c r="N42" s="54">
        <f>N45+N48+N51+N57+N60+N63</f>
        <v>100000</v>
      </c>
      <c r="O42" s="3">
        <f t="shared" ref="O42" si="36">O45+O48+O51+O57</f>
        <v>150000</v>
      </c>
      <c r="P42" s="3">
        <f t="shared" si="35"/>
        <v>150000</v>
      </c>
      <c r="Q42" s="114" t="s">
        <v>13</v>
      </c>
      <c r="R42" s="114" t="s">
        <v>13</v>
      </c>
      <c r="S42" s="114" t="s">
        <v>13</v>
      </c>
      <c r="T42" s="114" t="s">
        <v>13</v>
      </c>
      <c r="U42" s="114" t="s">
        <v>13</v>
      </c>
      <c r="V42" s="114" t="s">
        <v>13</v>
      </c>
      <c r="W42" s="114" t="s">
        <v>13</v>
      </c>
      <c r="X42" s="108" t="s">
        <v>13</v>
      </c>
      <c r="Y42" s="114" t="s">
        <v>13</v>
      </c>
      <c r="Z42" s="114" t="s">
        <v>13</v>
      </c>
      <c r="AA42" s="114" t="s">
        <v>13</v>
      </c>
      <c r="AB42" s="114" t="s">
        <v>13</v>
      </c>
    </row>
    <row r="43" spans="1:28" s="13" customFormat="1" ht="73.5" customHeight="1">
      <c r="A43" s="115"/>
      <c r="B43" s="144"/>
      <c r="C43" s="115"/>
      <c r="D43" s="115"/>
      <c r="E43" s="147"/>
      <c r="F43" s="19" t="s">
        <v>16</v>
      </c>
      <c r="G43" s="20">
        <f t="shared" ref="G43:G44" si="37">G46+G49+G52+G55+G58+G61+G64</f>
        <v>1400474.5399999998</v>
      </c>
      <c r="H43" s="3">
        <f>H46+H49+H52+H55</f>
        <v>0</v>
      </c>
      <c r="I43" s="3">
        <f>I46+I49+I52+I58</f>
        <v>169029.28</v>
      </c>
      <c r="J43" s="3">
        <f t="shared" si="35"/>
        <v>174041.88</v>
      </c>
      <c r="K43" s="3">
        <f>K46+K49+K52+K58+K55+K61</f>
        <v>287154.69000000006</v>
      </c>
      <c r="L43" s="3">
        <f>L46+L49+L52+L58+L64</f>
        <v>200700.96000000002</v>
      </c>
      <c r="M43" s="54">
        <f t="shared" si="35"/>
        <v>169547.73</v>
      </c>
      <c r="N43" s="54">
        <f>N46+N49+N52+N58+N61+N64</f>
        <v>100000</v>
      </c>
      <c r="O43" s="3">
        <f t="shared" ref="O43" si="38">O46+O49+O52+O58</f>
        <v>150000</v>
      </c>
      <c r="P43" s="3">
        <f t="shared" si="35"/>
        <v>150000</v>
      </c>
      <c r="Q43" s="115"/>
      <c r="R43" s="115"/>
      <c r="S43" s="115"/>
      <c r="T43" s="115"/>
      <c r="U43" s="115"/>
      <c r="V43" s="115"/>
      <c r="W43" s="115"/>
      <c r="X43" s="109"/>
      <c r="Y43" s="115"/>
      <c r="Z43" s="115"/>
      <c r="AA43" s="115"/>
      <c r="AB43" s="115"/>
    </row>
    <row r="44" spans="1:28" s="13" customFormat="1" ht="37.5" customHeight="1">
      <c r="A44" s="116"/>
      <c r="B44" s="145"/>
      <c r="C44" s="116"/>
      <c r="D44" s="116"/>
      <c r="E44" s="148"/>
      <c r="F44" s="19" t="s">
        <v>17</v>
      </c>
      <c r="G44" s="20">
        <f t="shared" si="37"/>
        <v>2177456.94</v>
      </c>
      <c r="H44" s="3">
        <f t="shared" ref="H44:J44" si="39">H47+H50+H53</f>
        <v>0</v>
      </c>
      <c r="I44" s="3">
        <f t="shared" si="39"/>
        <v>0</v>
      </c>
      <c r="J44" s="3">
        <f t="shared" si="39"/>
        <v>0</v>
      </c>
      <c r="K44" s="3">
        <f>K47+K50+K53+K59+K56+K62</f>
        <v>1962211.62</v>
      </c>
      <c r="L44" s="3">
        <f>L47+L50+L53+L59+L56+L62+L65</f>
        <v>215245.32</v>
      </c>
      <c r="M44" s="54">
        <f t="shared" ref="M44:P44" si="40">M47+M50+M53</f>
        <v>0</v>
      </c>
      <c r="N44" s="54">
        <f t="shared" si="40"/>
        <v>0</v>
      </c>
      <c r="O44" s="3">
        <f t="shared" ref="O44" si="41">O47+O50+O53</f>
        <v>0</v>
      </c>
      <c r="P44" s="3">
        <f t="shared" si="40"/>
        <v>0</v>
      </c>
      <c r="Q44" s="116"/>
      <c r="R44" s="116"/>
      <c r="S44" s="116"/>
      <c r="T44" s="116"/>
      <c r="U44" s="116"/>
      <c r="V44" s="116"/>
      <c r="W44" s="116"/>
      <c r="X44" s="110"/>
      <c r="Y44" s="116"/>
      <c r="Z44" s="116"/>
      <c r="AA44" s="116"/>
      <c r="AB44" s="116"/>
    </row>
    <row r="45" spans="1:28" s="13" customFormat="1" ht="27" customHeight="1">
      <c r="A45" s="114"/>
      <c r="B45" s="143" t="s">
        <v>25</v>
      </c>
      <c r="C45" s="114">
        <v>2020</v>
      </c>
      <c r="D45" s="114">
        <v>2027</v>
      </c>
      <c r="E45" s="146" t="s">
        <v>14</v>
      </c>
      <c r="F45" s="19" t="s">
        <v>15</v>
      </c>
      <c r="G45" s="20">
        <f>H45+I45+J45+K45+L45+M45+P45+N45+O45</f>
        <v>12000</v>
      </c>
      <c r="H45" s="3">
        <f t="shared" ref="H45:J45" si="42">H46+H47</f>
        <v>0</v>
      </c>
      <c r="I45" s="3">
        <f t="shared" si="42"/>
        <v>0</v>
      </c>
      <c r="J45" s="3">
        <f t="shared" si="42"/>
        <v>0</v>
      </c>
      <c r="K45" s="3">
        <f>K46+K47</f>
        <v>12000</v>
      </c>
      <c r="L45" s="3">
        <f t="shared" ref="L45:P45" si="43">L46+L47</f>
        <v>0</v>
      </c>
      <c r="M45" s="54">
        <f t="shared" si="43"/>
        <v>0</v>
      </c>
      <c r="N45" s="54">
        <f t="shared" si="43"/>
        <v>0</v>
      </c>
      <c r="O45" s="3">
        <f t="shared" ref="O45" si="44">O46+O47</f>
        <v>0</v>
      </c>
      <c r="P45" s="3">
        <f t="shared" si="43"/>
        <v>0</v>
      </c>
      <c r="Q45" s="149" t="s">
        <v>110</v>
      </c>
      <c r="R45" s="190" t="s">
        <v>41</v>
      </c>
      <c r="S45" s="152"/>
      <c r="T45" s="27">
        <v>0</v>
      </c>
      <c r="U45" s="152">
        <v>0</v>
      </c>
      <c r="V45" s="140">
        <v>0</v>
      </c>
      <c r="W45" s="152">
        <v>100</v>
      </c>
      <c r="X45" s="140"/>
      <c r="Y45" s="152"/>
      <c r="Z45" s="152"/>
      <c r="AA45" s="152"/>
      <c r="AB45" s="152"/>
    </row>
    <row r="46" spans="1:28" s="13" customFormat="1" ht="72.75" customHeight="1">
      <c r="A46" s="115"/>
      <c r="B46" s="144"/>
      <c r="C46" s="115"/>
      <c r="D46" s="115"/>
      <c r="E46" s="147"/>
      <c r="F46" s="19" t="s">
        <v>16</v>
      </c>
      <c r="G46" s="20">
        <f t="shared" ref="G46:G65" si="45">H46+I46+J46+K46+L46+M46+P46+N46+O46</f>
        <v>12000</v>
      </c>
      <c r="H46" s="3">
        <v>0</v>
      </c>
      <c r="I46" s="3">
        <v>0</v>
      </c>
      <c r="J46" s="3">
        <v>0</v>
      </c>
      <c r="K46" s="3">
        <v>12000</v>
      </c>
      <c r="L46" s="3">
        <v>0</v>
      </c>
      <c r="M46" s="54">
        <v>0</v>
      </c>
      <c r="N46" s="54">
        <v>0</v>
      </c>
      <c r="O46" s="3">
        <v>0</v>
      </c>
      <c r="P46" s="3">
        <v>0</v>
      </c>
      <c r="Q46" s="150"/>
      <c r="R46" s="191"/>
      <c r="S46" s="153"/>
      <c r="T46" s="27"/>
      <c r="U46" s="153"/>
      <c r="V46" s="141"/>
      <c r="W46" s="153"/>
      <c r="X46" s="141"/>
      <c r="Y46" s="153"/>
      <c r="Z46" s="153"/>
      <c r="AA46" s="153"/>
      <c r="AB46" s="153"/>
    </row>
    <row r="47" spans="1:28" s="13" customFormat="1" ht="38.25" customHeight="1">
      <c r="A47" s="116"/>
      <c r="B47" s="145"/>
      <c r="C47" s="116"/>
      <c r="D47" s="116"/>
      <c r="E47" s="148"/>
      <c r="F47" s="19" t="s">
        <v>17</v>
      </c>
      <c r="G47" s="20">
        <f t="shared" si="45"/>
        <v>0</v>
      </c>
      <c r="H47" s="3"/>
      <c r="I47" s="3"/>
      <c r="J47" s="3"/>
      <c r="K47" s="3"/>
      <c r="L47" s="3"/>
      <c r="M47" s="54"/>
      <c r="N47" s="94"/>
      <c r="O47" s="26"/>
      <c r="P47" s="26"/>
      <c r="Q47" s="151"/>
      <c r="R47" s="192"/>
      <c r="S47" s="154"/>
      <c r="T47" s="27"/>
      <c r="U47" s="154"/>
      <c r="V47" s="142"/>
      <c r="W47" s="154"/>
      <c r="X47" s="142"/>
      <c r="Y47" s="154"/>
      <c r="Z47" s="154"/>
      <c r="AA47" s="154"/>
      <c r="AB47" s="154"/>
    </row>
    <row r="48" spans="1:28" s="13" customFormat="1" ht="58.5" customHeight="1">
      <c r="A48" s="114"/>
      <c r="B48" s="143" t="s">
        <v>26</v>
      </c>
      <c r="C48" s="114">
        <v>2020</v>
      </c>
      <c r="D48" s="114">
        <v>2027</v>
      </c>
      <c r="E48" s="146" t="s">
        <v>14</v>
      </c>
      <c r="F48" s="19" t="s">
        <v>15</v>
      </c>
      <c r="G48" s="20">
        <f t="shared" si="45"/>
        <v>267104.7</v>
      </c>
      <c r="H48" s="3">
        <f t="shared" ref="H48:J48" si="46">H49+H50</f>
        <v>0</v>
      </c>
      <c r="I48" s="3">
        <f t="shared" si="46"/>
        <v>4329.28</v>
      </c>
      <c r="J48" s="3">
        <f t="shared" si="46"/>
        <v>61241.88</v>
      </c>
      <c r="K48" s="3">
        <f>K49+K50</f>
        <v>49533.54</v>
      </c>
      <c r="L48" s="3">
        <f t="shared" ref="L48:P48" si="47">L49+L50</f>
        <v>0</v>
      </c>
      <c r="M48" s="54">
        <f t="shared" si="47"/>
        <v>2000</v>
      </c>
      <c r="N48" s="54">
        <f t="shared" si="47"/>
        <v>50000</v>
      </c>
      <c r="O48" s="3">
        <f t="shared" ref="O48" si="48">O49+O50</f>
        <v>50000</v>
      </c>
      <c r="P48" s="3">
        <f t="shared" si="47"/>
        <v>50000</v>
      </c>
      <c r="Q48" s="149" t="s">
        <v>136</v>
      </c>
      <c r="R48" s="190" t="s">
        <v>41</v>
      </c>
      <c r="S48" s="152"/>
      <c r="T48" s="27">
        <v>0</v>
      </c>
      <c r="U48" s="152">
        <v>4</v>
      </c>
      <c r="V48" s="140">
        <v>2</v>
      </c>
      <c r="W48" s="152">
        <v>2</v>
      </c>
      <c r="X48" s="140"/>
      <c r="Y48" s="152">
        <v>3</v>
      </c>
      <c r="Z48" s="152">
        <v>3</v>
      </c>
      <c r="AA48" s="152">
        <v>3</v>
      </c>
      <c r="AB48" s="152">
        <v>3</v>
      </c>
    </row>
    <row r="49" spans="1:28" s="13" customFormat="1" ht="73.5" customHeight="1">
      <c r="A49" s="115"/>
      <c r="B49" s="144"/>
      <c r="C49" s="115"/>
      <c r="D49" s="115"/>
      <c r="E49" s="147"/>
      <c r="F49" s="19" t="s">
        <v>16</v>
      </c>
      <c r="G49" s="20">
        <f t="shared" si="45"/>
        <v>267104.7</v>
      </c>
      <c r="H49" s="3">
        <v>0</v>
      </c>
      <c r="I49" s="20">
        <v>4329.28</v>
      </c>
      <c r="J49" s="20">
        <v>61241.88</v>
      </c>
      <c r="K49" s="3">
        <v>49533.54</v>
      </c>
      <c r="L49" s="3">
        <v>0</v>
      </c>
      <c r="M49" s="57">
        <v>2000</v>
      </c>
      <c r="N49" s="57">
        <v>50000</v>
      </c>
      <c r="O49" s="20">
        <v>50000</v>
      </c>
      <c r="P49" s="20">
        <v>50000</v>
      </c>
      <c r="Q49" s="150"/>
      <c r="R49" s="191"/>
      <c r="S49" s="153"/>
      <c r="T49" s="27"/>
      <c r="U49" s="153"/>
      <c r="V49" s="141"/>
      <c r="W49" s="153"/>
      <c r="X49" s="141"/>
      <c r="Y49" s="153"/>
      <c r="Z49" s="153"/>
      <c r="AA49" s="153"/>
      <c r="AB49" s="153"/>
    </row>
    <row r="50" spans="1:28" s="13" customFormat="1" ht="64.5" customHeight="1">
      <c r="A50" s="116"/>
      <c r="B50" s="145"/>
      <c r="C50" s="116"/>
      <c r="D50" s="116"/>
      <c r="E50" s="148"/>
      <c r="F50" s="19" t="s">
        <v>17</v>
      </c>
      <c r="G50" s="20">
        <f t="shared" si="45"/>
        <v>0</v>
      </c>
      <c r="H50" s="3"/>
      <c r="I50" s="3"/>
      <c r="J50" s="3"/>
      <c r="K50" s="3"/>
      <c r="L50" s="3"/>
      <c r="M50" s="55"/>
      <c r="N50" s="96"/>
      <c r="O50" s="23"/>
      <c r="P50" s="23"/>
      <c r="Q50" s="151"/>
      <c r="R50" s="192"/>
      <c r="S50" s="154"/>
      <c r="T50" s="27"/>
      <c r="U50" s="154"/>
      <c r="V50" s="142"/>
      <c r="W50" s="154"/>
      <c r="X50" s="142"/>
      <c r="Y50" s="154"/>
      <c r="Z50" s="154"/>
      <c r="AA50" s="154"/>
      <c r="AB50" s="154"/>
    </row>
    <row r="51" spans="1:28" s="13" customFormat="1" ht="107.25" customHeight="1">
      <c r="A51" s="114"/>
      <c r="B51" s="143" t="s">
        <v>27</v>
      </c>
      <c r="C51" s="114">
        <v>2020</v>
      </c>
      <c r="D51" s="114">
        <v>2027</v>
      </c>
      <c r="E51" s="146" t="s">
        <v>14</v>
      </c>
      <c r="F51" s="19" t="s">
        <v>15</v>
      </c>
      <c r="G51" s="20">
        <f t="shared" si="45"/>
        <v>870974.49</v>
      </c>
      <c r="H51" s="3">
        <f t="shared" ref="H51:J51" si="49">H52+H53</f>
        <v>0</v>
      </c>
      <c r="I51" s="3">
        <f t="shared" si="49"/>
        <v>157700</v>
      </c>
      <c r="J51" s="3">
        <f t="shared" si="49"/>
        <v>70800</v>
      </c>
      <c r="K51" s="3">
        <f>K52+K53</f>
        <v>30400</v>
      </c>
      <c r="L51" s="3">
        <f t="shared" ref="L51:P51" si="50">L52+L53</f>
        <v>194526.76</v>
      </c>
      <c r="M51" s="54">
        <f t="shared" si="50"/>
        <v>167547.73000000001</v>
      </c>
      <c r="N51" s="54">
        <f t="shared" si="50"/>
        <v>50000</v>
      </c>
      <c r="O51" s="3">
        <f t="shared" ref="O51" si="51">O52+O53</f>
        <v>100000</v>
      </c>
      <c r="P51" s="3">
        <f t="shared" si="50"/>
        <v>100000</v>
      </c>
      <c r="Q51" s="149" t="s">
        <v>123</v>
      </c>
      <c r="R51" s="152" t="s">
        <v>41</v>
      </c>
      <c r="S51" s="152"/>
      <c r="T51" s="27">
        <v>0</v>
      </c>
      <c r="U51" s="152">
        <v>10</v>
      </c>
      <c r="V51" s="140">
        <v>7.5</v>
      </c>
      <c r="W51" s="152">
        <v>10</v>
      </c>
      <c r="X51" s="140">
        <v>10</v>
      </c>
      <c r="Y51" s="152">
        <v>10</v>
      </c>
      <c r="Z51" s="152">
        <v>10</v>
      </c>
      <c r="AA51" s="152">
        <v>10</v>
      </c>
      <c r="AB51" s="152">
        <v>10</v>
      </c>
    </row>
    <row r="52" spans="1:28" s="13" customFormat="1" ht="75.75" customHeight="1">
      <c r="A52" s="115"/>
      <c r="B52" s="144"/>
      <c r="C52" s="115"/>
      <c r="D52" s="115"/>
      <c r="E52" s="147"/>
      <c r="F52" s="19" t="s">
        <v>16</v>
      </c>
      <c r="G52" s="20">
        <f t="shared" si="45"/>
        <v>870974.49</v>
      </c>
      <c r="H52" s="3">
        <v>0</v>
      </c>
      <c r="I52" s="20">
        <v>157700</v>
      </c>
      <c r="J52" s="3">
        <v>70800</v>
      </c>
      <c r="K52" s="3">
        <v>30400</v>
      </c>
      <c r="L52" s="3">
        <v>194526.76</v>
      </c>
      <c r="M52" s="54">
        <v>167547.73000000001</v>
      </c>
      <c r="N52" s="94">
        <v>50000</v>
      </c>
      <c r="O52" s="26">
        <v>100000</v>
      </c>
      <c r="P52" s="26">
        <v>100000</v>
      </c>
      <c r="Q52" s="150"/>
      <c r="R52" s="153"/>
      <c r="S52" s="153"/>
      <c r="T52" s="27"/>
      <c r="U52" s="153"/>
      <c r="V52" s="141"/>
      <c r="W52" s="153"/>
      <c r="X52" s="141"/>
      <c r="Y52" s="153"/>
      <c r="Z52" s="153"/>
      <c r="AA52" s="153"/>
      <c r="AB52" s="153"/>
    </row>
    <row r="53" spans="1:28" s="13" customFormat="1" ht="39" customHeight="1">
      <c r="A53" s="116"/>
      <c r="B53" s="145"/>
      <c r="C53" s="116"/>
      <c r="D53" s="116"/>
      <c r="E53" s="148"/>
      <c r="F53" s="19" t="s">
        <v>17</v>
      </c>
      <c r="G53" s="20">
        <f t="shared" si="45"/>
        <v>0</v>
      </c>
      <c r="H53" s="3"/>
      <c r="I53" s="3"/>
      <c r="J53" s="3"/>
      <c r="K53" s="3"/>
      <c r="L53" s="3"/>
      <c r="M53" s="54"/>
      <c r="N53" s="94"/>
      <c r="O53" s="26"/>
      <c r="P53" s="26"/>
      <c r="Q53" s="151"/>
      <c r="R53" s="154"/>
      <c r="S53" s="154"/>
      <c r="T53" s="27"/>
      <c r="U53" s="154"/>
      <c r="V53" s="142"/>
      <c r="W53" s="154"/>
      <c r="X53" s="142"/>
      <c r="Y53" s="154"/>
      <c r="Z53" s="154"/>
      <c r="AA53" s="154"/>
      <c r="AB53" s="154"/>
    </row>
    <row r="54" spans="1:28" s="13" customFormat="1" ht="36" customHeight="1">
      <c r="A54" s="63"/>
      <c r="B54" s="143" t="s">
        <v>78</v>
      </c>
      <c r="C54" s="114">
        <v>2020</v>
      </c>
      <c r="D54" s="114">
        <v>2027</v>
      </c>
      <c r="E54" s="146" t="s">
        <v>14</v>
      </c>
      <c r="F54" s="19" t="s">
        <v>15</v>
      </c>
      <c r="G54" s="20">
        <f t="shared" si="45"/>
        <v>175000</v>
      </c>
      <c r="H54" s="3">
        <f>H55+H56</f>
        <v>0</v>
      </c>
      <c r="I54" s="3"/>
      <c r="J54" s="3"/>
      <c r="K54" s="3">
        <f>K55+K56</f>
        <v>175000</v>
      </c>
      <c r="L54" s="3"/>
      <c r="M54" s="55"/>
      <c r="N54" s="96"/>
      <c r="O54" s="23"/>
      <c r="P54" s="23"/>
      <c r="Q54" s="149" t="s">
        <v>121</v>
      </c>
      <c r="R54" s="152" t="s">
        <v>41</v>
      </c>
      <c r="S54" s="152"/>
      <c r="T54" s="152"/>
      <c r="U54" s="152"/>
      <c r="V54" s="152"/>
      <c r="W54" s="152">
        <v>100</v>
      </c>
      <c r="X54" s="140"/>
      <c r="Y54" s="152"/>
      <c r="Z54" s="155"/>
      <c r="AA54" s="155"/>
      <c r="AB54" s="155"/>
    </row>
    <row r="55" spans="1:28" s="13" customFormat="1" ht="51" customHeight="1">
      <c r="A55" s="63"/>
      <c r="B55" s="144"/>
      <c r="C55" s="115"/>
      <c r="D55" s="115"/>
      <c r="E55" s="147"/>
      <c r="F55" s="19" t="s">
        <v>16</v>
      </c>
      <c r="G55" s="20">
        <f t="shared" si="45"/>
        <v>175000</v>
      </c>
      <c r="H55" s="3">
        <v>0</v>
      </c>
      <c r="I55" s="3"/>
      <c r="J55" s="3"/>
      <c r="K55" s="3">
        <v>175000</v>
      </c>
      <c r="L55" s="3"/>
      <c r="M55" s="55"/>
      <c r="N55" s="96"/>
      <c r="O55" s="23"/>
      <c r="P55" s="23"/>
      <c r="Q55" s="150"/>
      <c r="R55" s="153"/>
      <c r="S55" s="153"/>
      <c r="T55" s="153"/>
      <c r="U55" s="153"/>
      <c r="V55" s="153"/>
      <c r="W55" s="153"/>
      <c r="X55" s="141"/>
      <c r="Y55" s="153"/>
      <c r="Z55" s="156"/>
      <c r="AA55" s="156"/>
      <c r="AB55" s="156"/>
    </row>
    <row r="56" spans="1:28" s="13" customFormat="1" ht="135" customHeight="1">
      <c r="A56" s="63"/>
      <c r="B56" s="145"/>
      <c r="C56" s="116"/>
      <c r="D56" s="116"/>
      <c r="E56" s="148"/>
      <c r="F56" s="19" t="s">
        <v>17</v>
      </c>
      <c r="G56" s="20">
        <f t="shared" si="45"/>
        <v>0</v>
      </c>
      <c r="H56" s="3"/>
      <c r="I56" s="3"/>
      <c r="J56" s="3"/>
      <c r="K56" s="3"/>
      <c r="L56" s="3"/>
      <c r="M56" s="55"/>
      <c r="N56" s="96"/>
      <c r="O56" s="23"/>
      <c r="P56" s="23"/>
      <c r="Q56" s="151"/>
      <c r="R56" s="154"/>
      <c r="S56" s="154"/>
      <c r="T56" s="154"/>
      <c r="U56" s="154"/>
      <c r="V56" s="154"/>
      <c r="W56" s="154"/>
      <c r="X56" s="142"/>
      <c r="Y56" s="154"/>
      <c r="Z56" s="157"/>
      <c r="AA56" s="157"/>
      <c r="AB56" s="157"/>
    </row>
    <row r="57" spans="1:28" s="13" customFormat="1" ht="37.5" customHeight="1">
      <c r="A57" s="63"/>
      <c r="B57" s="143" t="s">
        <v>96</v>
      </c>
      <c r="C57" s="114">
        <v>2020</v>
      </c>
      <c r="D57" s="114">
        <v>2027</v>
      </c>
      <c r="E57" s="146" t="s">
        <v>14</v>
      </c>
      <c r="F57" s="19" t="s">
        <v>15</v>
      </c>
      <c r="G57" s="20">
        <f t="shared" si="45"/>
        <v>53000</v>
      </c>
      <c r="H57" s="3"/>
      <c r="I57" s="20">
        <f>I58+I59</f>
        <v>7000</v>
      </c>
      <c r="J57" s="20">
        <f>J58+J59</f>
        <v>42000</v>
      </c>
      <c r="K57" s="20">
        <f t="shared" ref="K57:P57" si="52">K58+K59</f>
        <v>0</v>
      </c>
      <c r="L57" s="3">
        <f t="shared" si="52"/>
        <v>4000</v>
      </c>
      <c r="M57" s="57">
        <f t="shared" si="52"/>
        <v>0</v>
      </c>
      <c r="N57" s="57">
        <f t="shared" si="52"/>
        <v>0</v>
      </c>
      <c r="O57" s="20">
        <f t="shared" ref="O57" si="53">O58+O59</f>
        <v>0</v>
      </c>
      <c r="P57" s="20">
        <f t="shared" si="52"/>
        <v>0</v>
      </c>
      <c r="Q57" s="149" t="s">
        <v>121</v>
      </c>
      <c r="R57" s="190" t="s">
        <v>41</v>
      </c>
      <c r="S57" s="152"/>
      <c r="T57" s="27"/>
      <c r="U57" s="152">
        <v>100</v>
      </c>
      <c r="V57" s="152">
        <v>100</v>
      </c>
      <c r="W57" s="184"/>
      <c r="X57" s="198">
        <v>100</v>
      </c>
      <c r="Y57" s="184"/>
      <c r="Z57" s="184"/>
      <c r="AA57" s="184"/>
      <c r="AB57" s="184"/>
    </row>
    <row r="58" spans="1:28" s="13" customFormat="1" ht="98.25" customHeight="1">
      <c r="A58" s="63"/>
      <c r="B58" s="144"/>
      <c r="C58" s="115"/>
      <c r="D58" s="115"/>
      <c r="E58" s="147"/>
      <c r="F58" s="19" t="s">
        <v>16</v>
      </c>
      <c r="G58" s="20">
        <f t="shared" si="45"/>
        <v>53000</v>
      </c>
      <c r="H58" s="3"/>
      <c r="I58" s="3">
        <v>7000</v>
      </c>
      <c r="J58" s="3">
        <v>42000</v>
      </c>
      <c r="K58" s="3"/>
      <c r="L58" s="3">
        <v>4000</v>
      </c>
      <c r="M58" s="55"/>
      <c r="N58" s="96"/>
      <c r="O58" s="23"/>
      <c r="P58" s="23"/>
      <c r="Q58" s="150"/>
      <c r="R58" s="191"/>
      <c r="S58" s="153"/>
      <c r="T58" s="27"/>
      <c r="U58" s="153"/>
      <c r="V58" s="153"/>
      <c r="W58" s="185"/>
      <c r="X58" s="199"/>
      <c r="Y58" s="185"/>
      <c r="Z58" s="185"/>
      <c r="AA58" s="185"/>
      <c r="AB58" s="185"/>
    </row>
    <row r="59" spans="1:28" s="13" customFormat="1" ht="63.75" customHeight="1">
      <c r="A59" s="63"/>
      <c r="B59" s="145"/>
      <c r="C59" s="116"/>
      <c r="D59" s="116"/>
      <c r="E59" s="148"/>
      <c r="F59" s="19" t="s">
        <v>17</v>
      </c>
      <c r="G59" s="20">
        <f t="shared" si="45"/>
        <v>0</v>
      </c>
      <c r="H59" s="3"/>
      <c r="I59" s="3"/>
      <c r="J59" s="3"/>
      <c r="K59" s="3"/>
      <c r="L59" s="3"/>
      <c r="M59" s="55"/>
      <c r="N59" s="96"/>
      <c r="O59" s="23"/>
      <c r="P59" s="23"/>
      <c r="Q59" s="151"/>
      <c r="R59" s="192"/>
      <c r="S59" s="154"/>
      <c r="T59" s="27"/>
      <c r="U59" s="154"/>
      <c r="V59" s="154"/>
      <c r="W59" s="186"/>
      <c r="X59" s="200"/>
      <c r="Y59" s="186"/>
      <c r="Z59" s="186"/>
      <c r="AA59" s="186"/>
      <c r="AB59" s="186"/>
    </row>
    <row r="60" spans="1:28" s="13" customFormat="1" ht="24">
      <c r="A60" s="63"/>
      <c r="B60" s="143" t="s">
        <v>111</v>
      </c>
      <c r="C60" s="114">
        <v>2022</v>
      </c>
      <c r="D60" s="114">
        <v>2027</v>
      </c>
      <c r="E60" s="146" t="s">
        <v>14</v>
      </c>
      <c r="F60" s="19" t="s">
        <v>15</v>
      </c>
      <c r="G60" s="20">
        <f t="shared" si="45"/>
        <v>1982432.77</v>
      </c>
      <c r="H60" s="3"/>
      <c r="I60" s="3"/>
      <c r="J60" s="3"/>
      <c r="K60" s="3">
        <f>K61+K62</f>
        <v>1982432.77</v>
      </c>
      <c r="L60" s="3"/>
      <c r="M60" s="55"/>
      <c r="N60" s="96"/>
      <c r="O60" s="23"/>
      <c r="P60" s="23"/>
      <c r="Q60" s="149" t="s">
        <v>106</v>
      </c>
      <c r="R60" s="190" t="s">
        <v>41</v>
      </c>
      <c r="S60" s="152"/>
      <c r="T60" s="152"/>
      <c r="U60" s="152"/>
      <c r="V60" s="152"/>
      <c r="W60" s="152">
        <v>100</v>
      </c>
      <c r="X60" s="164"/>
      <c r="Y60" s="155"/>
      <c r="Z60" s="155"/>
      <c r="AA60" s="155"/>
      <c r="AB60" s="155"/>
    </row>
    <row r="61" spans="1:28" s="13" customFormat="1" ht="96" customHeight="1">
      <c r="A61" s="63"/>
      <c r="B61" s="144"/>
      <c r="C61" s="115"/>
      <c r="D61" s="115"/>
      <c r="E61" s="147"/>
      <c r="F61" s="19" t="s">
        <v>16</v>
      </c>
      <c r="G61" s="20">
        <f t="shared" si="45"/>
        <v>20221.150000000001</v>
      </c>
      <c r="H61" s="3"/>
      <c r="I61" s="3"/>
      <c r="J61" s="3"/>
      <c r="K61" s="28">
        <v>20221.150000000001</v>
      </c>
      <c r="L61" s="3"/>
      <c r="M61" s="55"/>
      <c r="N61" s="96"/>
      <c r="O61" s="23"/>
      <c r="P61" s="23"/>
      <c r="Q61" s="150"/>
      <c r="R61" s="191"/>
      <c r="S61" s="153"/>
      <c r="T61" s="153"/>
      <c r="U61" s="153"/>
      <c r="V61" s="153"/>
      <c r="W61" s="153"/>
      <c r="X61" s="165"/>
      <c r="Y61" s="156"/>
      <c r="Z61" s="156"/>
      <c r="AA61" s="156"/>
      <c r="AB61" s="156"/>
    </row>
    <row r="62" spans="1:28" s="13" customFormat="1" ht="63.75" customHeight="1">
      <c r="A62" s="63"/>
      <c r="B62" s="145"/>
      <c r="C62" s="116"/>
      <c r="D62" s="116"/>
      <c r="E62" s="148"/>
      <c r="F62" s="19" t="s">
        <v>17</v>
      </c>
      <c r="G62" s="20">
        <f t="shared" si="45"/>
        <v>1962211.62</v>
      </c>
      <c r="H62" s="3"/>
      <c r="I62" s="3"/>
      <c r="J62" s="3"/>
      <c r="K62" s="3">
        <v>1962211.62</v>
      </c>
      <c r="L62" s="3"/>
      <c r="M62" s="55"/>
      <c r="N62" s="96"/>
      <c r="O62" s="23"/>
      <c r="P62" s="23"/>
      <c r="Q62" s="151"/>
      <c r="R62" s="192"/>
      <c r="S62" s="154"/>
      <c r="T62" s="154"/>
      <c r="U62" s="154"/>
      <c r="V62" s="154"/>
      <c r="W62" s="154"/>
      <c r="X62" s="166"/>
      <c r="Y62" s="157"/>
      <c r="Z62" s="157"/>
      <c r="AA62" s="157"/>
      <c r="AB62" s="157"/>
    </row>
    <row r="63" spans="1:28" s="13" customFormat="1" ht="24">
      <c r="A63" s="63"/>
      <c r="B63" s="143" t="s">
        <v>132</v>
      </c>
      <c r="C63" s="114">
        <v>2023</v>
      </c>
      <c r="D63" s="114">
        <v>2027</v>
      </c>
      <c r="E63" s="146" t="s">
        <v>14</v>
      </c>
      <c r="F63" s="19" t="s">
        <v>15</v>
      </c>
      <c r="G63" s="20">
        <f t="shared" si="45"/>
        <v>217419.52000000002</v>
      </c>
      <c r="H63" s="3"/>
      <c r="I63" s="3"/>
      <c r="J63" s="3"/>
      <c r="K63" s="3"/>
      <c r="L63" s="3">
        <f>L64+L65</f>
        <v>217419.52000000002</v>
      </c>
      <c r="M63" s="54">
        <f>M64+M65</f>
        <v>0</v>
      </c>
      <c r="N63" s="54">
        <f>N64+N65</f>
        <v>0</v>
      </c>
      <c r="O63" s="23"/>
      <c r="P63" s="23"/>
      <c r="Q63" s="176" t="s">
        <v>137</v>
      </c>
      <c r="R63" s="190" t="s">
        <v>41</v>
      </c>
      <c r="S63" s="152"/>
      <c r="T63" s="152"/>
      <c r="U63" s="152"/>
      <c r="V63" s="152"/>
      <c r="W63" s="152"/>
      <c r="X63" s="137" t="s">
        <v>162</v>
      </c>
      <c r="Y63" s="137"/>
      <c r="Z63" s="152"/>
      <c r="AA63" s="152"/>
      <c r="AB63" s="152"/>
    </row>
    <row r="64" spans="1:28" s="13" customFormat="1" ht="108.75" customHeight="1">
      <c r="A64" s="63"/>
      <c r="B64" s="144"/>
      <c r="C64" s="115"/>
      <c r="D64" s="115"/>
      <c r="E64" s="147"/>
      <c r="F64" s="19" t="s">
        <v>16</v>
      </c>
      <c r="G64" s="20">
        <f t="shared" si="45"/>
        <v>2174.1999999999998</v>
      </c>
      <c r="H64" s="3"/>
      <c r="I64" s="3"/>
      <c r="J64" s="3"/>
      <c r="K64" s="28"/>
      <c r="L64" s="3">
        <v>2174.1999999999998</v>
      </c>
      <c r="M64" s="54"/>
      <c r="N64" s="94"/>
      <c r="O64" s="23"/>
      <c r="P64" s="23"/>
      <c r="Q64" s="204"/>
      <c r="R64" s="191"/>
      <c r="S64" s="153"/>
      <c r="T64" s="153"/>
      <c r="U64" s="153"/>
      <c r="V64" s="153"/>
      <c r="W64" s="153"/>
      <c r="X64" s="138"/>
      <c r="Y64" s="138"/>
      <c r="Z64" s="153"/>
      <c r="AA64" s="153"/>
      <c r="AB64" s="153"/>
    </row>
    <row r="65" spans="1:28" s="13" customFormat="1" ht="63" customHeight="1">
      <c r="A65" s="63"/>
      <c r="B65" s="145"/>
      <c r="C65" s="116"/>
      <c r="D65" s="116"/>
      <c r="E65" s="148"/>
      <c r="F65" s="19" t="s">
        <v>17</v>
      </c>
      <c r="G65" s="20">
        <f t="shared" si="45"/>
        <v>215245.32</v>
      </c>
      <c r="H65" s="3"/>
      <c r="I65" s="3"/>
      <c r="J65" s="3"/>
      <c r="K65" s="3"/>
      <c r="L65" s="3">
        <v>215245.32</v>
      </c>
      <c r="M65" s="59"/>
      <c r="N65" s="96"/>
      <c r="O65" s="23"/>
      <c r="P65" s="23"/>
      <c r="Q65" s="177"/>
      <c r="R65" s="192"/>
      <c r="S65" s="154"/>
      <c r="T65" s="154"/>
      <c r="U65" s="154"/>
      <c r="V65" s="154"/>
      <c r="W65" s="154"/>
      <c r="X65" s="139"/>
      <c r="Y65" s="139"/>
      <c r="Z65" s="154"/>
      <c r="AA65" s="154"/>
      <c r="AB65" s="154"/>
    </row>
    <row r="66" spans="1:28" s="25" customFormat="1" ht="24">
      <c r="A66" s="108"/>
      <c r="B66" s="207" t="s">
        <v>19</v>
      </c>
      <c r="C66" s="210">
        <v>2020</v>
      </c>
      <c r="D66" s="167">
        <v>2027</v>
      </c>
      <c r="E66" s="201" t="s">
        <v>14</v>
      </c>
      <c r="F66" s="24" t="s">
        <v>15</v>
      </c>
      <c r="G66" s="7">
        <f>G33+G39</f>
        <v>162529101.45000002</v>
      </c>
      <c r="H66" s="7">
        <f t="shared" ref="H66:P68" si="54">H33+H39</f>
        <v>0</v>
      </c>
      <c r="I66" s="7">
        <f>I33+I39</f>
        <v>12131306.139999999</v>
      </c>
      <c r="J66" s="7">
        <f t="shared" ref="J66:P68" si="55">J33+J39</f>
        <v>14699108.350000001</v>
      </c>
      <c r="K66" s="7">
        <f>K33+K39</f>
        <v>19420001.27</v>
      </c>
      <c r="L66" s="7">
        <f t="shared" si="55"/>
        <v>19568481.470000003</v>
      </c>
      <c r="M66" s="56">
        <f t="shared" si="55"/>
        <v>23185397.960000001</v>
      </c>
      <c r="N66" s="56">
        <f t="shared" si="55"/>
        <v>24539141.43</v>
      </c>
      <c r="O66" s="7">
        <f t="shared" ref="O66" si="56">O33+O39</f>
        <v>24414514.469999999</v>
      </c>
      <c r="P66" s="7">
        <f t="shared" si="55"/>
        <v>24571150.359999999</v>
      </c>
      <c r="Q66" s="114" t="s">
        <v>13</v>
      </c>
      <c r="R66" s="114" t="s">
        <v>13</v>
      </c>
      <c r="S66" s="114" t="s">
        <v>13</v>
      </c>
      <c r="T66" s="114" t="s">
        <v>13</v>
      </c>
      <c r="U66" s="114" t="s">
        <v>13</v>
      </c>
      <c r="V66" s="114" t="s">
        <v>13</v>
      </c>
      <c r="W66" s="114" t="s">
        <v>13</v>
      </c>
      <c r="X66" s="108" t="s">
        <v>13</v>
      </c>
      <c r="Y66" s="114" t="s">
        <v>13</v>
      </c>
      <c r="Z66" s="114" t="s">
        <v>13</v>
      </c>
      <c r="AA66" s="114" t="s">
        <v>13</v>
      </c>
      <c r="AB66" s="114" t="s">
        <v>13</v>
      </c>
    </row>
    <row r="67" spans="1:28" s="25" customFormat="1" ht="96">
      <c r="A67" s="109"/>
      <c r="B67" s="208"/>
      <c r="C67" s="211"/>
      <c r="D67" s="168"/>
      <c r="E67" s="202"/>
      <c r="F67" s="24" t="s">
        <v>16</v>
      </c>
      <c r="G67" s="7">
        <f>G34+G40</f>
        <v>154851611.50999999</v>
      </c>
      <c r="H67" s="3">
        <f t="shared" si="54"/>
        <v>0</v>
      </c>
      <c r="I67" s="3">
        <f t="shared" si="54"/>
        <v>12131306.139999999</v>
      </c>
      <c r="J67" s="3">
        <f t="shared" si="54"/>
        <v>14699108.350000001</v>
      </c>
      <c r="K67" s="3">
        <f>K34+K40</f>
        <v>16821428.650000002</v>
      </c>
      <c r="L67" s="3">
        <f t="shared" si="54"/>
        <v>18621078.150000002</v>
      </c>
      <c r="M67" s="54">
        <f t="shared" si="54"/>
        <v>22255193.960000001</v>
      </c>
      <c r="N67" s="54">
        <f t="shared" si="55"/>
        <v>23548113.43</v>
      </c>
      <c r="O67" s="3">
        <f t="shared" si="55"/>
        <v>23329084.469999999</v>
      </c>
      <c r="P67" s="3">
        <f t="shared" si="54"/>
        <v>23446298.359999999</v>
      </c>
      <c r="Q67" s="115"/>
      <c r="R67" s="115"/>
      <c r="S67" s="115"/>
      <c r="T67" s="115"/>
      <c r="U67" s="115"/>
      <c r="V67" s="115"/>
      <c r="W67" s="115"/>
      <c r="X67" s="109"/>
      <c r="Y67" s="115"/>
      <c r="Z67" s="115"/>
      <c r="AA67" s="115"/>
      <c r="AB67" s="115"/>
    </row>
    <row r="68" spans="1:28" s="25" customFormat="1" ht="60">
      <c r="A68" s="110"/>
      <c r="B68" s="209"/>
      <c r="C68" s="212"/>
      <c r="D68" s="169"/>
      <c r="E68" s="203"/>
      <c r="F68" s="24" t="s">
        <v>17</v>
      </c>
      <c r="G68" s="7">
        <f>G35+G41</f>
        <v>7677489.9399999995</v>
      </c>
      <c r="H68" s="3">
        <f t="shared" si="54"/>
        <v>0</v>
      </c>
      <c r="I68" s="3">
        <f t="shared" si="54"/>
        <v>0</v>
      </c>
      <c r="J68" s="3">
        <f t="shared" si="54"/>
        <v>0</v>
      </c>
      <c r="K68" s="3">
        <f>K35+K41</f>
        <v>2598572.62</v>
      </c>
      <c r="L68" s="3">
        <f t="shared" si="54"/>
        <v>947403.32000000007</v>
      </c>
      <c r="M68" s="54">
        <f t="shared" si="54"/>
        <v>930204</v>
      </c>
      <c r="N68" s="54">
        <f t="shared" si="55"/>
        <v>991028</v>
      </c>
      <c r="O68" s="3">
        <f t="shared" si="55"/>
        <v>1085430</v>
      </c>
      <c r="P68" s="3">
        <f t="shared" si="54"/>
        <v>1124852</v>
      </c>
      <c r="Q68" s="116"/>
      <c r="R68" s="116"/>
      <c r="S68" s="116"/>
      <c r="T68" s="116"/>
      <c r="U68" s="116"/>
      <c r="V68" s="116"/>
      <c r="W68" s="116"/>
      <c r="X68" s="110"/>
      <c r="Y68" s="116"/>
      <c r="Z68" s="116"/>
      <c r="AA68" s="116"/>
      <c r="AB68" s="116"/>
    </row>
    <row r="69" spans="1:28" s="13" customFormat="1" ht="163.5" customHeight="1">
      <c r="A69" s="122" t="s">
        <v>84</v>
      </c>
      <c r="B69" s="123"/>
      <c r="C69" s="16">
        <v>2020</v>
      </c>
      <c r="D69" s="74">
        <v>2027</v>
      </c>
      <c r="E69" s="17" t="s">
        <v>13</v>
      </c>
      <c r="F69" s="17" t="s">
        <v>13</v>
      </c>
      <c r="G69" s="17" t="s">
        <v>13</v>
      </c>
      <c r="H69" s="6" t="s">
        <v>13</v>
      </c>
      <c r="I69" s="6" t="s">
        <v>13</v>
      </c>
      <c r="J69" s="6" t="s">
        <v>13</v>
      </c>
      <c r="K69" s="6" t="s">
        <v>13</v>
      </c>
      <c r="L69" s="6" t="s">
        <v>13</v>
      </c>
      <c r="M69" s="53" t="s">
        <v>13</v>
      </c>
      <c r="N69" s="53" t="s">
        <v>13</v>
      </c>
      <c r="O69" s="6" t="s">
        <v>13</v>
      </c>
      <c r="P69" s="6" t="s">
        <v>13</v>
      </c>
      <c r="Q69" s="18" t="s">
        <v>13</v>
      </c>
      <c r="R69" s="18" t="s">
        <v>13</v>
      </c>
      <c r="S69" s="18" t="s">
        <v>13</v>
      </c>
      <c r="T69" s="18" t="s">
        <v>13</v>
      </c>
      <c r="U69" s="18" t="s">
        <v>13</v>
      </c>
      <c r="V69" s="18" t="s">
        <v>13</v>
      </c>
      <c r="W69" s="18" t="s">
        <v>13</v>
      </c>
      <c r="X69" s="29" t="s">
        <v>13</v>
      </c>
      <c r="Y69" s="18" t="s">
        <v>13</v>
      </c>
      <c r="Z69" s="18" t="s">
        <v>13</v>
      </c>
      <c r="AA69" s="18" t="s">
        <v>13</v>
      </c>
      <c r="AB69" s="18" t="s">
        <v>13</v>
      </c>
    </row>
    <row r="70" spans="1:28" s="13" customFormat="1" ht="114.75" customHeight="1">
      <c r="A70" s="205" t="s">
        <v>163</v>
      </c>
      <c r="B70" s="206"/>
      <c r="C70" s="16">
        <v>2020</v>
      </c>
      <c r="D70" s="72">
        <v>2027</v>
      </c>
      <c r="E70" s="17" t="s">
        <v>13</v>
      </c>
      <c r="F70" s="17" t="s">
        <v>13</v>
      </c>
      <c r="G70" s="17" t="s">
        <v>13</v>
      </c>
      <c r="H70" s="6" t="s">
        <v>13</v>
      </c>
      <c r="I70" s="6" t="s">
        <v>13</v>
      </c>
      <c r="J70" s="6" t="s">
        <v>13</v>
      </c>
      <c r="K70" s="6" t="s">
        <v>13</v>
      </c>
      <c r="L70" s="6" t="s">
        <v>13</v>
      </c>
      <c r="M70" s="53" t="s">
        <v>13</v>
      </c>
      <c r="N70" s="53" t="s">
        <v>13</v>
      </c>
      <c r="O70" s="6" t="s">
        <v>13</v>
      </c>
      <c r="P70" s="6" t="s">
        <v>13</v>
      </c>
      <c r="Q70" s="18" t="s">
        <v>13</v>
      </c>
      <c r="R70" s="18" t="s">
        <v>13</v>
      </c>
      <c r="S70" s="18" t="s">
        <v>13</v>
      </c>
      <c r="T70" s="18" t="s">
        <v>13</v>
      </c>
      <c r="U70" s="18" t="s">
        <v>13</v>
      </c>
      <c r="V70" s="18" t="s">
        <v>13</v>
      </c>
      <c r="W70" s="18" t="s">
        <v>13</v>
      </c>
      <c r="X70" s="29" t="s">
        <v>13</v>
      </c>
      <c r="Y70" s="18" t="s">
        <v>13</v>
      </c>
      <c r="Z70" s="18" t="s">
        <v>13</v>
      </c>
      <c r="AA70" s="18" t="s">
        <v>13</v>
      </c>
      <c r="AB70" s="18" t="s">
        <v>13</v>
      </c>
    </row>
    <row r="71" spans="1:28" s="13" customFormat="1" ht="26.25" customHeight="1">
      <c r="A71" s="114"/>
      <c r="B71" s="124" t="s">
        <v>164</v>
      </c>
      <c r="C71" s="238">
        <v>2020</v>
      </c>
      <c r="D71" s="216">
        <v>2027</v>
      </c>
      <c r="E71" s="241" t="s">
        <v>14</v>
      </c>
      <c r="F71" s="19" t="s">
        <v>15</v>
      </c>
      <c r="G71" s="20">
        <f>G74</f>
        <v>4620243.3099999996</v>
      </c>
      <c r="H71" s="3">
        <f t="shared" ref="H71:P76" si="57">H74</f>
        <v>0</v>
      </c>
      <c r="I71" s="3">
        <f t="shared" si="57"/>
        <v>411000</v>
      </c>
      <c r="J71" s="3">
        <f t="shared" si="57"/>
        <v>502912.34</v>
      </c>
      <c r="K71" s="3">
        <f>K74</f>
        <v>754999.92999999993</v>
      </c>
      <c r="L71" s="3">
        <f t="shared" ref="L71:P72" si="58">L74</f>
        <v>341448.36</v>
      </c>
      <c r="M71" s="54">
        <f t="shared" si="58"/>
        <v>1159882.68</v>
      </c>
      <c r="N71" s="54">
        <f t="shared" si="58"/>
        <v>750000</v>
      </c>
      <c r="O71" s="3">
        <f t="shared" ref="O71" si="59">O74</f>
        <v>350000</v>
      </c>
      <c r="P71" s="3">
        <f t="shared" si="58"/>
        <v>350000</v>
      </c>
      <c r="Q71" s="114" t="s">
        <v>13</v>
      </c>
      <c r="R71" s="114" t="s">
        <v>13</v>
      </c>
      <c r="S71" s="114" t="s">
        <v>13</v>
      </c>
      <c r="T71" s="114" t="s">
        <v>13</v>
      </c>
      <c r="U71" s="114" t="s">
        <v>13</v>
      </c>
      <c r="V71" s="114" t="s">
        <v>13</v>
      </c>
      <c r="W71" s="114" t="s">
        <v>13</v>
      </c>
      <c r="X71" s="108" t="s">
        <v>13</v>
      </c>
      <c r="Y71" s="114" t="s">
        <v>13</v>
      </c>
      <c r="Z71" s="114" t="s">
        <v>13</v>
      </c>
      <c r="AA71" s="114" t="s">
        <v>13</v>
      </c>
      <c r="AB71" s="114" t="s">
        <v>13</v>
      </c>
    </row>
    <row r="72" spans="1:28" s="13" customFormat="1" ht="87.75" customHeight="1">
      <c r="A72" s="115"/>
      <c r="B72" s="125"/>
      <c r="C72" s="239"/>
      <c r="D72" s="217"/>
      <c r="E72" s="242"/>
      <c r="F72" s="19" t="s">
        <v>16</v>
      </c>
      <c r="G72" s="20">
        <f>G75</f>
        <v>4620243.3099999996</v>
      </c>
      <c r="H72" s="3">
        <f t="shared" si="57"/>
        <v>0</v>
      </c>
      <c r="I72" s="3">
        <f t="shared" si="57"/>
        <v>411000</v>
      </c>
      <c r="J72" s="3">
        <f t="shared" si="57"/>
        <v>502912.34</v>
      </c>
      <c r="K72" s="3">
        <f>K75</f>
        <v>754999.92999999993</v>
      </c>
      <c r="L72" s="3">
        <f t="shared" si="58"/>
        <v>341448.36</v>
      </c>
      <c r="M72" s="54">
        <f t="shared" si="58"/>
        <v>1159882.68</v>
      </c>
      <c r="N72" s="54">
        <f t="shared" si="58"/>
        <v>750000</v>
      </c>
      <c r="O72" s="3">
        <f t="shared" ref="O72" si="60">O75</f>
        <v>350000</v>
      </c>
      <c r="P72" s="3">
        <f t="shared" si="58"/>
        <v>350000</v>
      </c>
      <c r="Q72" s="115"/>
      <c r="R72" s="115"/>
      <c r="S72" s="115"/>
      <c r="T72" s="115"/>
      <c r="U72" s="115"/>
      <c r="V72" s="115"/>
      <c r="W72" s="115"/>
      <c r="X72" s="109"/>
      <c r="Y72" s="115"/>
      <c r="Z72" s="115"/>
      <c r="AA72" s="115"/>
      <c r="AB72" s="115"/>
    </row>
    <row r="73" spans="1:28" s="13" customFormat="1" ht="60" customHeight="1">
      <c r="A73" s="116"/>
      <c r="B73" s="126"/>
      <c r="C73" s="240"/>
      <c r="D73" s="218"/>
      <c r="E73" s="243"/>
      <c r="F73" s="19" t="s">
        <v>17</v>
      </c>
      <c r="G73" s="20">
        <f>G76</f>
        <v>0</v>
      </c>
      <c r="H73" s="3">
        <f t="shared" si="57"/>
        <v>0</v>
      </c>
      <c r="I73" s="3">
        <f t="shared" si="57"/>
        <v>0</v>
      </c>
      <c r="J73" s="3">
        <f t="shared" si="57"/>
        <v>0</v>
      </c>
      <c r="K73" s="3">
        <f>K76</f>
        <v>0</v>
      </c>
      <c r="L73" s="3"/>
      <c r="M73" s="55"/>
      <c r="N73" s="55"/>
      <c r="O73" s="22"/>
      <c r="P73" s="22"/>
      <c r="Q73" s="116"/>
      <c r="R73" s="116"/>
      <c r="S73" s="116"/>
      <c r="T73" s="116"/>
      <c r="U73" s="116"/>
      <c r="V73" s="116"/>
      <c r="W73" s="116"/>
      <c r="X73" s="110"/>
      <c r="Y73" s="116"/>
      <c r="Z73" s="116"/>
      <c r="AA73" s="116"/>
      <c r="AB73" s="116"/>
    </row>
    <row r="74" spans="1:28" s="13" customFormat="1" ht="28.5" customHeight="1">
      <c r="A74" s="114"/>
      <c r="B74" s="143" t="s">
        <v>165</v>
      </c>
      <c r="C74" s="114">
        <v>2020</v>
      </c>
      <c r="D74" s="114">
        <v>2027</v>
      </c>
      <c r="E74" s="146" t="s">
        <v>14</v>
      </c>
      <c r="F74" s="19" t="s">
        <v>15</v>
      </c>
      <c r="G74" s="20">
        <f>H74+I74+J74+K74+L74+M74+P74+N74+O74</f>
        <v>4620243.3099999996</v>
      </c>
      <c r="H74" s="3">
        <f t="shared" si="57"/>
        <v>0</v>
      </c>
      <c r="I74" s="20">
        <f t="shared" si="57"/>
        <v>411000</v>
      </c>
      <c r="J74" s="20">
        <f t="shared" si="57"/>
        <v>502912.34</v>
      </c>
      <c r="K74" s="3">
        <f>K77+K80</f>
        <v>754999.92999999993</v>
      </c>
      <c r="L74" s="3">
        <f t="shared" si="57"/>
        <v>341448.36</v>
      </c>
      <c r="M74" s="57">
        <f t="shared" si="57"/>
        <v>1159882.68</v>
      </c>
      <c r="N74" s="57">
        <f t="shared" si="57"/>
        <v>750000</v>
      </c>
      <c r="O74" s="20">
        <f t="shared" ref="O74" si="61">O77</f>
        <v>350000</v>
      </c>
      <c r="P74" s="20">
        <f t="shared" si="57"/>
        <v>350000</v>
      </c>
      <c r="Q74" s="114" t="s">
        <v>13</v>
      </c>
      <c r="R74" s="114" t="s">
        <v>13</v>
      </c>
      <c r="S74" s="114" t="s">
        <v>13</v>
      </c>
      <c r="T74" s="114" t="s">
        <v>13</v>
      </c>
      <c r="U74" s="114" t="s">
        <v>13</v>
      </c>
      <c r="V74" s="114" t="s">
        <v>13</v>
      </c>
      <c r="W74" s="114" t="s">
        <v>13</v>
      </c>
      <c r="X74" s="108" t="s">
        <v>13</v>
      </c>
      <c r="Y74" s="114" t="s">
        <v>13</v>
      </c>
      <c r="Z74" s="114" t="s">
        <v>13</v>
      </c>
      <c r="AA74" s="114" t="s">
        <v>13</v>
      </c>
      <c r="AB74" s="114" t="s">
        <v>13</v>
      </c>
    </row>
    <row r="75" spans="1:28" s="13" customFormat="1" ht="86.25" customHeight="1">
      <c r="A75" s="115"/>
      <c r="B75" s="144"/>
      <c r="C75" s="115"/>
      <c r="D75" s="115"/>
      <c r="E75" s="147"/>
      <c r="F75" s="19" t="s">
        <v>16</v>
      </c>
      <c r="G75" s="20">
        <f t="shared" ref="G75:G82" si="62">H75+I75+J75+K75+L75+M75+P75+N75+O75</f>
        <v>4620243.3099999996</v>
      </c>
      <c r="H75" s="3">
        <f t="shared" si="57"/>
        <v>0</v>
      </c>
      <c r="I75" s="3">
        <f t="shared" si="57"/>
        <v>411000</v>
      </c>
      <c r="J75" s="3">
        <f t="shared" si="57"/>
        <v>502912.34</v>
      </c>
      <c r="K75" s="3">
        <f>K78+K81</f>
        <v>754999.92999999993</v>
      </c>
      <c r="L75" s="3">
        <f t="shared" si="57"/>
        <v>341448.36</v>
      </c>
      <c r="M75" s="54">
        <f t="shared" si="57"/>
        <v>1159882.68</v>
      </c>
      <c r="N75" s="54">
        <f t="shared" si="57"/>
        <v>750000</v>
      </c>
      <c r="O75" s="3">
        <f t="shared" ref="O75" si="63">O78</f>
        <v>350000</v>
      </c>
      <c r="P75" s="3">
        <f t="shared" si="57"/>
        <v>350000</v>
      </c>
      <c r="Q75" s="115"/>
      <c r="R75" s="115"/>
      <c r="S75" s="115"/>
      <c r="T75" s="115"/>
      <c r="U75" s="115"/>
      <c r="V75" s="115"/>
      <c r="W75" s="115"/>
      <c r="X75" s="109"/>
      <c r="Y75" s="115"/>
      <c r="Z75" s="115"/>
      <c r="AA75" s="115"/>
      <c r="AB75" s="115"/>
    </row>
    <row r="76" spans="1:28" s="13" customFormat="1" ht="58.5" customHeight="1">
      <c r="A76" s="116"/>
      <c r="B76" s="145"/>
      <c r="C76" s="116"/>
      <c r="D76" s="116"/>
      <c r="E76" s="148"/>
      <c r="F76" s="19" t="s">
        <v>17</v>
      </c>
      <c r="G76" s="20">
        <f t="shared" si="62"/>
        <v>0</v>
      </c>
      <c r="H76" s="3">
        <f>H79</f>
        <v>0</v>
      </c>
      <c r="I76" s="20">
        <f t="shared" si="57"/>
        <v>0</v>
      </c>
      <c r="J76" s="20">
        <f t="shared" si="57"/>
        <v>0</v>
      </c>
      <c r="K76" s="3">
        <f t="shared" si="57"/>
        <v>0</v>
      </c>
      <c r="L76" s="3">
        <f t="shared" si="57"/>
        <v>0</v>
      </c>
      <c r="M76" s="57">
        <f t="shared" si="57"/>
        <v>0</v>
      </c>
      <c r="N76" s="57">
        <f t="shared" si="57"/>
        <v>0</v>
      </c>
      <c r="O76" s="20">
        <f t="shared" ref="O76" si="64">O79</f>
        <v>0</v>
      </c>
      <c r="P76" s="20">
        <f t="shared" si="57"/>
        <v>0</v>
      </c>
      <c r="Q76" s="116"/>
      <c r="R76" s="116"/>
      <c r="S76" s="116"/>
      <c r="T76" s="116"/>
      <c r="U76" s="116"/>
      <c r="V76" s="116"/>
      <c r="W76" s="116"/>
      <c r="X76" s="110"/>
      <c r="Y76" s="116"/>
      <c r="Z76" s="116"/>
      <c r="AA76" s="116"/>
      <c r="AB76" s="116"/>
    </row>
    <row r="77" spans="1:28" s="13" customFormat="1" ht="27.75" customHeight="1">
      <c r="A77" s="114"/>
      <c r="B77" s="143" t="s">
        <v>30</v>
      </c>
      <c r="C77" s="238">
        <v>2020</v>
      </c>
      <c r="D77" s="114">
        <v>2027</v>
      </c>
      <c r="E77" s="241" t="s">
        <v>14</v>
      </c>
      <c r="F77" s="19" t="s">
        <v>15</v>
      </c>
      <c r="G77" s="20">
        <f t="shared" si="62"/>
        <v>4363893.3099999996</v>
      </c>
      <c r="H77" s="3">
        <f>H78+H79</f>
        <v>0</v>
      </c>
      <c r="I77" s="3">
        <f t="shared" ref="I77:J77" si="65">I78+I79</f>
        <v>411000</v>
      </c>
      <c r="J77" s="3">
        <f t="shared" si="65"/>
        <v>502912.34</v>
      </c>
      <c r="K77" s="3">
        <f>K78+K79</f>
        <v>498649.93</v>
      </c>
      <c r="L77" s="3">
        <f t="shared" ref="L77:P77" si="66">L78+L79</f>
        <v>341448.36</v>
      </c>
      <c r="M77" s="54">
        <f t="shared" si="66"/>
        <v>1159882.68</v>
      </c>
      <c r="N77" s="54">
        <f t="shared" si="66"/>
        <v>750000</v>
      </c>
      <c r="O77" s="3">
        <f t="shared" ref="O77" si="67">O78+O79</f>
        <v>350000</v>
      </c>
      <c r="P77" s="3">
        <f t="shared" si="66"/>
        <v>350000</v>
      </c>
      <c r="Q77" s="149" t="s">
        <v>113</v>
      </c>
      <c r="R77" s="152" t="s">
        <v>41</v>
      </c>
      <c r="S77" s="152"/>
      <c r="T77" s="27"/>
      <c r="U77" s="152">
        <v>100</v>
      </c>
      <c r="V77" s="152">
        <v>100</v>
      </c>
      <c r="W77" s="152">
        <v>100</v>
      </c>
      <c r="X77" s="140">
        <v>100</v>
      </c>
      <c r="Y77" s="152">
        <v>100</v>
      </c>
      <c r="Z77" s="152">
        <v>100</v>
      </c>
      <c r="AA77" s="152">
        <v>100</v>
      </c>
      <c r="AB77" s="152">
        <v>100</v>
      </c>
    </row>
    <row r="78" spans="1:28" s="13" customFormat="1" ht="96" customHeight="1">
      <c r="A78" s="115"/>
      <c r="B78" s="144"/>
      <c r="C78" s="239"/>
      <c r="D78" s="115"/>
      <c r="E78" s="242"/>
      <c r="F78" s="19" t="s">
        <v>16</v>
      </c>
      <c r="G78" s="20">
        <f t="shared" si="62"/>
        <v>4363893.3099999996</v>
      </c>
      <c r="H78" s="3">
        <v>0</v>
      </c>
      <c r="I78" s="3">
        <v>411000</v>
      </c>
      <c r="J78" s="3">
        <v>502912.34</v>
      </c>
      <c r="K78" s="3">
        <v>498649.93</v>
      </c>
      <c r="L78" s="3">
        <v>341448.36</v>
      </c>
      <c r="M78" s="54">
        <v>1159882.68</v>
      </c>
      <c r="N78" s="54">
        <v>750000</v>
      </c>
      <c r="O78" s="3">
        <v>350000</v>
      </c>
      <c r="P78" s="3">
        <v>350000</v>
      </c>
      <c r="Q78" s="150"/>
      <c r="R78" s="153"/>
      <c r="S78" s="153"/>
      <c r="T78" s="27"/>
      <c r="U78" s="153"/>
      <c r="V78" s="153"/>
      <c r="W78" s="153"/>
      <c r="X78" s="141"/>
      <c r="Y78" s="153"/>
      <c r="Z78" s="153"/>
      <c r="AA78" s="153"/>
      <c r="AB78" s="153"/>
    </row>
    <row r="79" spans="1:28" s="13" customFormat="1" ht="60.75" customHeight="1">
      <c r="A79" s="116"/>
      <c r="B79" s="145"/>
      <c r="C79" s="240"/>
      <c r="D79" s="116"/>
      <c r="E79" s="243"/>
      <c r="F79" s="19" t="s">
        <v>17</v>
      </c>
      <c r="G79" s="20">
        <f t="shared" si="62"/>
        <v>0</v>
      </c>
      <c r="H79" s="3"/>
      <c r="I79" s="3"/>
      <c r="J79" s="3"/>
      <c r="K79" s="3"/>
      <c r="L79" s="3"/>
      <c r="M79" s="55"/>
      <c r="N79" s="96"/>
      <c r="O79" s="23"/>
      <c r="P79" s="23"/>
      <c r="Q79" s="151"/>
      <c r="R79" s="154"/>
      <c r="S79" s="154"/>
      <c r="T79" s="27"/>
      <c r="U79" s="154"/>
      <c r="V79" s="154"/>
      <c r="W79" s="154"/>
      <c r="X79" s="142"/>
      <c r="Y79" s="154"/>
      <c r="Z79" s="154"/>
      <c r="AA79" s="154"/>
      <c r="AB79" s="154"/>
    </row>
    <row r="80" spans="1:28" s="13" customFormat="1" ht="43.5" customHeight="1">
      <c r="A80" s="63"/>
      <c r="B80" s="143" t="s">
        <v>138</v>
      </c>
      <c r="C80" s="114">
        <v>2020</v>
      </c>
      <c r="D80" s="217">
        <v>2027</v>
      </c>
      <c r="E80" s="241" t="s">
        <v>14</v>
      </c>
      <c r="F80" s="19" t="s">
        <v>15</v>
      </c>
      <c r="G80" s="20">
        <f t="shared" si="62"/>
        <v>256350</v>
      </c>
      <c r="H80" s="3"/>
      <c r="I80" s="3"/>
      <c r="J80" s="3"/>
      <c r="K80" s="3">
        <f>K81+K82</f>
        <v>256350</v>
      </c>
      <c r="L80" s="3"/>
      <c r="M80" s="55"/>
      <c r="N80" s="96"/>
      <c r="O80" s="23"/>
      <c r="P80" s="23"/>
      <c r="Q80" s="244" t="s">
        <v>106</v>
      </c>
      <c r="R80" s="190" t="s">
        <v>41</v>
      </c>
      <c r="S80" s="152"/>
      <c r="T80" s="152"/>
      <c r="U80" s="152"/>
      <c r="V80" s="152"/>
      <c r="W80" s="152">
        <v>100</v>
      </c>
      <c r="X80" s="164"/>
      <c r="Y80" s="155"/>
      <c r="Z80" s="155"/>
      <c r="AA80" s="155"/>
      <c r="AB80" s="155"/>
    </row>
    <row r="81" spans="1:28" s="13" customFormat="1" ht="87" customHeight="1">
      <c r="A81" s="63"/>
      <c r="B81" s="144"/>
      <c r="C81" s="115"/>
      <c r="D81" s="217"/>
      <c r="E81" s="242"/>
      <c r="F81" s="19" t="s">
        <v>16</v>
      </c>
      <c r="G81" s="20">
        <f t="shared" si="62"/>
        <v>256350</v>
      </c>
      <c r="H81" s="3"/>
      <c r="I81" s="3"/>
      <c r="J81" s="3"/>
      <c r="K81" s="3">
        <v>256350</v>
      </c>
      <c r="L81" s="3"/>
      <c r="M81" s="55"/>
      <c r="N81" s="96"/>
      <c r="O81" s="23"/>
      <c r="P81" s="23"/>
      <c r="Q81" s="245"/>
      <c r="R81" s="191"/>
      <c r="S81" s="153"/>
      <c r="T81" s="153"/>
      <c r="U81" s="153"/>
      <c r="V81" s="153"/>
      <c r="W81" s="153"/>
      <c r="X81" s="165"/>
      <c r="Y81" s="156"/>
      <c r="Z81" s="156"/>
      <c r="AA81" s="156"/>
      <c r="AB81" s="156"/>
    </row>
    <row r="82" spans="1:28" s="13" customFormat="1" ht="63.75" customHeight="1">
      <c r="A82" s="63"/>
      <c r="B82" s="145"/>
      <c r="C82" s="116"/>
      <c r="D82" s="218"/>
      <c r="E82" s="243"/>
      <c r="F82" s="19" t="s">
        <v>17</v>
      </c>
      <c r="G82" s="20">
        <f t="shared" si="62"/>
        <v>0</v>
      </c>
      <c r="H82" s="3"/>
      <c r="I82" s="3"/>
      <c r="J82" s="3"/>
      <c r="K82" s="3"/>
      <c r="L82" s="3"/>
      <c r="M82" s="55"/>
      <c r="N82" s="96"/>
      <c r="O82" s="23"/>
      <c r="P82" s="23"/>
      <c r="Q82" s="246"/>
      <c r="R82" s="192"/>
      <c r="S82" s="154"/>
      <c r="T82" s="154"/>
      <c r="U82" s="154"/>
      <c r="V82" s="154"/>
      <c r="W82" s="154"/>
      <c r="X82" s="166"/>
      <c r="Y82" s="157"/>
      <c r="Z82" s="157"/>
      <c r="AA82" s="157"/>
      <c r="AB82" s="157"/>
    </row>
    <row r="83" spans="1:28" s="13" customFormat="1" ht="26.25" customHeight="1">
      <c r="A83" s="114"/>
      <c r="B83" s="124" t="s">
        <v>166</v>
      </c>
      <c r="C83" s="238">
        <v>2020</v>
      </c>
      <c r="D83" s="216">
        <v>2027</v>
      </c>
      <c r="E83" s="241" t="s">
        <v>14</v>
      </c>
      <c r="F83" s="24" t="s">
        <v>15</v>
      </c>
      <c r="G83" s="20">
        <f>G86</f>
        <v>6852740.0999999996</v>
      </c>
      <c r="H83" s="3">
        <f t="shared" ref="H83:P85" si="68">H86</f>
        <v>0</v>
      </c>
      <c r="I83" s="20">
        <f t="shared" si="68"/>
        <v>1386000</v>
      </c>
      <c r="J83" s="3">
        <f t="shared" si="68"/>
        <v>1386000</v>
      </c>
      <c r="K83" s="3">
        <f t="shared" si="68"/>
        <v>1212750</v>
      </c>
      <c r="L83" s="3">
        <f t="shared" si="68"/>
        <v>1843827.3</v>
      </c>
      <c r="M83" s="57">
        <f t="shared" si="68"/>
        <v>874162.8</v>
      </c>
      <c r="N83" s="57">
        <f t="shared" si="68"/>
        <v>50000</v>
      </c>
      <c r="O83" s="20">
        <f t="shared" ref="O83" si="69">O86</f>
        <v>50000</v>
      </c>
      <c r="P83" s="20">
        <f t="shared" si="68"/>
        <v>50000</v>
      </c>
      <c r="Q83" s="114" t="s">
        <v>13</v>
      </c>
      <c r="R83" s="114" t="s">
        <v>13</v>
      </c>
      <c r="S83" s="114" t="s">
        <v>13</v>
      </c>
      <c r="T83" s="114" t="s">
        <v>13</v>
      </c>
      <c r="U83" s="114" t="s">
        <v>13</v>
      </c>
      <c r="V83" s="114" t="s">
        <v>13</v>
      </c>
      <c r="W83" s="114" t="s">
        <v>13</v>
      </c>
      <c r="X83" s="108" t="s">
        <v>13</v>
      </c>
      <c r="Y83" s="114" t="s">
        <v>13</v>
      </c>
      <c r="Z83" s="114" t="s">
        <v>13</v>
      </c>
      <c r="AA83" s="114" t="s">
        <v>13</v>
      </c>
      <c r="AB83" s="114" t="s">
        <v>13</v>
      </c>
    </row>
    <row r="84" spans="1:28" s="13" customFormat="1" ht="96">
      <c r="A84" s="115"/>
      <c r="B84" s="125"/>
      <c r="C84" s="239"/>
      <c r="D84" s="217"/>
      <c r="E84" s="242"/>
      <c r="F84" s="19" t="s">
        <v>16</v>
      </c>
      <c r="G84" s="20">
        <f>G87</f>
        <v>351082.2</v>
      </c>
      <c r="H84" s="3">
        <f t="shared" si="68"/>
        <v>0</v>
      </c>
      <c r="I84" s="3">
        <f t="shared" si="68"/>
        <v>41580</v>
      </c>
      <c r="J84" s="3">
        <f>J87</f>
        <v>41580</v>
      </c>
      <c r="K84" s="3">
        <f>K87</f>
        <v>36382.5</v>
      </c>
      <c r="L84" s="3">
        <f t="shared" si="68"/>
        <v>55314.82</v>
      </c>
      <c r="M84" s="54">
        <f t="shared" si="68"/>
        <v>26224.880000000001</v>
      </c>
      <c r="N84" s="54">
        <f t="shared" si="68"/>
        <v>50000</v>
      </c>
      <c r="O84" s="3">
        <f t="shared" ref="O84" si="70">O87</f>
        <v>50000</v>
      </c>
      <c r="P84" s="3">
        <f t="shared" si="68"/>
        <v>50000</v>
      </c>
      <c r="Q84" s="115"/>
      <c r="R84" s="115"/>
      <c r="S84" s="115"/>
      <c r="T84" s="115"/>
      <c r="U84" s="115"/>
      <c r="V84" s="115"/>
      <c r="W84" s="115"/>
      <c r="X84" s="109"/>
      <c r="Y84" s="115"/>
      <c r="Z84" s="115"/>
      <c r="AA84" s="115"/>
      <c r="AB84" s="115"/>
    </row>
    <row r="85" spans="1:28" s="13" customFormat="1" ht="39.75" customHeight="1">
      <c r="A85" s="116"/>
      <c r="B85" s="126"/>
      <c r="C85" s="240"/>
      <c r="D85" s="218"/>
      <c r="E85" s="243"/>
      <c r="F85" s="19" t="s">
        <v>17</v>
      </c>
      <c r="G85" s="20">
        <f>G88</f>
        <v>6501657.9000000004</v>
      </c>
      <c r="H85" s="3">
        <f t="shared" si="68"/>
        <v>0</v>
      </c>
      <c r="I85" s="3">
        <f t="shared" si="68"/>
        <v>1344420</v>
      </c>
      <c r="J85" s="3">
        <f t="shared" si="68"/>
        <v>1344420</v>
      </c>
      <c r="K85" s="3">
        <f>K88</f>
        <v>1176367.5</v>
      </c>
      <c r="L85" s="3">
        <f>L88</f>
        <v>1788512.48</v>
      </c>
      <c r="M85" s="55"/>
      <c r="N85" s="57">
        <f>N88</f>
        <v>0</v>
      </c>
      <c r="O85" s="20">
        <f>O88</f>
        <v>0</v>
      </c>
      <c r="P85" s="20">
        <f>P88</f>
        <v>0</v>
      </c>
      <c r="Q85" s="116"/>
      <c r="R85" s="116"/>
      <c r="S85" s="116"/>
      <c r="T85" s="116"/>
      <c r="U85" s="116"/>
      <c r="V85" s="116"/>
      <c r="W85" s="116"/>
      <c r="X85" s="110"/>
      <c r="Y85" s="116"/>
      <c r="Z85" s="116"/>
      <c r="AA85" s="116"/>
      <c r="AB85" s="116"/>
    </row>
    <row r="86" spans="1:28" s="13" customFormat="1" ht="36.75" customHeight="1">
      <c r="A86" s="114"/>
      <c r="B86" s="143" t="s">
        <v>167</v>
      </c>
      <c r="C86" s="114">
        <v>2020</v>
      </c>
      <c r="D86" s="73"/>
      <c r="E86" s="146" t="s">
        <v>14</v>
      </c>
      <c r="F86" s="24" t="s">
        <v>15</v>
      </c>
      <c r="G86" s="20">
        <f>G89+G93</f>
        <v>6852740.0999999996</v>
      </c>
      <c r="H86" s="3">
        <f t="shared" ref="H86:P87" si="71">H89+H93</f>
        <v>0</v>
      </c>
      <c r="I86" s="20">
        <f t="shared" si="71"/>
        <v>1386000</v>
      </c>
      <c r="J86" s="20">
        <f t="shared" si="71"/>
        <v>1386000</v>
      </c>
      <c r="K86" s="3">
        <f t="shared" si="71"/>
        <v>1212750</v>
      </c>
      <c r="L86" s="3">
        <f t="shared" si="71"/>
        <v>1843827.3</v>
      </c>
      <c r="M86" s="57">
        <f t="shared" si="71"/>
        <v>874162.8</v>
      </c>
      <c r="N86" s="57">
        <f t="shared" si="71"/>
        <v>50000</v>
      </c>
      <c r="O86" s="20">
        <f t="shared" ref="O86" si="72">O89+O93</f>
        <v>50000</v>
      </c>
      <c r="P86" s="20">
        <f t="shared" si="71"/>
        <v>50000</v>
      </c>
      <c r="Q86" s="114" t="s">
        <v>13</v>
      </c>
      <c r="R86" s="114" t="s">
        <v>13</v>
      </c>
      <c r="S86" s="114" t="s">
        <v>13</v>
      </c>
      <c r="T86" s="114" t="s">
        <v>13</v>
      </c>
      <c r="U86" s="114" t="s">
        <v>13</v>
      </c>
      <c r="V86" s="114" t="s">
        <v>13</v>
      </c>
      <c r="W86" s="114" t="s">
        <v>13</v>
      </c>
      <c r="X86" s="108" t="s">
        <v>13</v>
      </c>
      <c r="Y86" s="114" t="s">
        <v>13</v>
      </c>
      <c r="Z86" s="114" t="s">
        <v>13</v>
      </c>
      <c r="AA86" s="114" t="s">
        <v>13</v>
      </c>
      <c r="AB86" s="114" t="s">
        <v>13</v>
      </c>
    </row>
    <row r="87" spans="1:28" s="13" customFormat="1" ht="73.5" customHeight="1">
      <c r="A87" s="115"/>
      <c r="B87" s="144"/>
      <c r="C87" s="115"/>
      <c r="D87" s="73"/>
      <c r="E87" s="147"/>
      <c r="F87" s="19" t="s">
        <v>16</v>
      </c>
      <c r="G87" s="20">
        <f>G90+G94</f>
        <v>351082.2</v>
      </c>
      <c r="H87" s="3">
        <f t="shared" si="71"/>
        <v>0</v>
      </c>
      <c r="I87" s="20">
        <f t="shared" si="71"/>
        <v>41580</v>
      </c>
      <c r="J87" s="20">
        <f t="shared" si="71"/>
        <v>41580</v>
      </c>
      <c r="K87" s="3">
        <f t="shared" si="71"/>
        <v>36382.5</v>
      </c>
      <c r="L87" s="3">
        <f t="shared" si="71"/>
        <v>55314.82</v>
      </c>
      <c r="M87" s="57">
        <f t="shared" si="71"/>
        <v>26224.880000000001</v>
      </c>
      <c r="N87" s="57">
        <f t="shared" si="71"/>
        <v>50000</v>
      </c>
      <c r="O87" s="20">
        <f t="shared" ref="O87" si="73">O90+O94</f>
        <v>50000</v>
      </c>
      <c r="P87" s="20">
        <f t="shared" si="71"/>
        <v>50000</v>
      </c>
      <c r="Q87" s="115"/>
      <c r="R87" s="115"/>
      <c r="S87" s="115"/>
      <c r="T87" s="115"/>
      <c r="U87" s="115"/>
      <c r="V87" s="115"/>
      <c r="W87" s="115"/>
      <c r="X87" s="109"/>
      <c r="Y87" s="115"/>
      <c r="Z87" s="115"/>
      <c r="AA87" s="115"/>
      <c r="AB87" s="115"/>
    </row>
    <row r="88" spans="1:28" s="13" customFormat="1" ht="41.25" customHeight="1">
      <c r="A88" s="116"/>
      <c r="B88" s="145"/>
      <c r="C88" s="116"/>
      <c r="D88" s="73">
        <v>2027</v>
      </c>
      <c r="E88" s="148"/>
      <c r="F88" s="19" t="s">
        <v>17</v>
      </c>
      <c r="G88" s="3">
        <f>G92+G95</f>
        <v>6501657.9000000004</v>
      </c>
      <c r="H88" s="3">
        <f t="shared" ref="H88:P88" si="74">H92+H95</f>
        <v>0</v>
      </c>
      <c r="I88" s="3">
        <f t="shared" si="74"/>
        <v>1344420</v>
      </c>
      <c r="J88" s="3">
        <f t="shared" si="74"/>
        <v>1344420</v>
      </c>
      <c r="K88" s="3">
        <f t="shared" si="74"/>
        <v>1176367.5</v>
      </c>
      <c r="L88" s="3">
        <f t="shared" si="74"/>
        <v>1788512.48</v>
      </c>
      <c r="M88" s="54">
        <f t="shared" si="74"/>
        <v>847937.92</v>
      </c>
      <c r="N88" s="54">
        <f t="shared" si="74"/>
        <v>0</v>
      </c>
      <c r="O88" s="3">
        <f t="shared" ref="O88" si="75">O92+O95</f>
        <v>0</v>
      </c>
      <c r="P88" s="3">
        <f t="shared" si="74"/>
        <v>0</v>
      </c>
      <c r="Q88" s="116"/>
      <c r="R88" s="116"/>
      <c r="S88" s="116"/>
      <c r="T88" s="116"/>
      <c r="U88" s="116"/>
      <c r="V88" s="116"/>
      <c r="W88" s="116"/>
      <c r="X88" s="110"/>
      <c r="Y88" s="116"/>
      <c r="Z88" s="116"/>
      <c r="AA88" s="116"/>
      <c r="AB88" s="116"/>
    </row>
    <row r="89" spans="1:28" s="25" customFormat="1" ht="27.75" hidden="1" customHeight="1">
      <c r="A89" s="108"/>
      <c r="B89" s="124" t="s">
        <v>31</v>
      </c>
      <c r="C89" s="108">
        <v>2019</v>
      </c>
      <c r="D89" s="216">
        <v>2024</v>
      </c>
      <c r="E89" s="170" t="s">
        <v>14</v>
      </c>
      <c r="F89" s="24" t="s">
        <v>15</v>
      </c>
      <c r="G89" s="3">
        <f t="shared" ref="G89:G92" si="76">H89+I89+J89+K89+L89+M89</f>
        <v>0</v>
      </c>
      <c r="H89" s="3">
        <f>H90+H92</f>
        <v>0</v>
      </c>
      <c r="I89" s="3">
        <f t="shared" ref="I89:J89" si="77">I90+I92+I91</f>
        <v>0</v>
      </c>
      <c r="J89" s="3">
        <f t="shared" si="77"/>
        <v>0</v>
      </c>
      <c r="K89" s="3">
        <f>K90+K92+K91</f>
        <v>0</v>
      </c>
      <c r="L89" s="3"/>
      <c r="M89" s="55"/>
      <c r="N89" s="96"/>
      <c r="O89" s="23"/>
      <c r="P89" s="23"/>
      <c r="Q89" s="30" t="s">
        <v>43</v>
      </c>
      <c r="R89" s="31" t="s">
        <v>44</v>
      </c>
      <c r="S89" s="32"/>
      <c r="T89" s="32"/>
      <c r="U89" s="32"/>
      <c r="V89" s="32"/>
      <c r="W89" s="32"/>
      <c r="X89" s="32"/>
      <c r="Y89" s="22"/>
      <c r="Z89" s="22"/>
      <c r="AA89" s="22"/>
      <c r="AB89" s="22"/>
    </row>
    <row r="90" spans="1:28" s="25" customFormat="1" ht="26.25" hidden="1" customHeight="1">
      <c r="A90" s="109"/>
      <c r="B90" s="125"/>
      <c r="C90" s="109"/>
      <c r="D90" s="217"/>
      <c r="E90" s="171"/>
      <c r="F90" s="24" t="s">
        <v>16</v>
      </c>
      <c r="G90" s="3">
        <f t="shared" si="76"/>
        <v>0</v>
      </c>
      <c r="H90" s="3">
        <v>0</v>
      </c>
      <c r="I90" s="3"/>
      <c r="J90" s="3"/>
      <c r="K90" s="3"/>
      <c r="L90" s="3"/>
      <c r="M90" s="55"/>
      <c r="N90" s="96"/>
      <c r="O90" s="23"/>
      <c r="P90" s="23"/>
      <c r="Q90" s="33"/>
      <c r="R90" s="12"/>
      <c r="S90" s="32"/>
      <c r="T90" s="32"/>
      <c r="U90" s="12"/>
      <c r="V90" s="12"/>
      <c r="W90" s="12"/>
      <c r="X90" s="12"/>
      <c r="Y90" s="22"/>
      <c r="Z90" s="22"/>
      <c r="AA90" s="22"/>
      <c r="AB90" s="22"/>
    </row>
    <row r="91" spans="1:28" s="25" customFormat="1" ht="27.75" hidden="1" customHeight="1">
      <c r="A91" s="109"/>
      <c r="B91" s="125"/>
      <c r="C91" s="109"/>
      <c r="D91" s="217"/>
      <c r="E91" s="171"/>
      <c r="F91" s="24" t="s">
        <v>17</v>
      </c>
      <c r="G91" s="3">
        <f t="shared" si="76"/>
        <v>0</v>
      </c>
      <c r="H91" s="3"/>
      <c r="I91" s="3"/>
      <c r="J91" s="3"/>
      <c r="K91" s="3"/>
      <c r="L91" s="3"/>
      <c r="M91" s="55"/>
      <c r="N91" s="96"/>
      <c r="O91" s="23"/>
      <c r="P91" s="23"/>
      <c r="Q91" s="33"/>
      <c r="R91" s="12"/>
      <c r="S91" s="32"/>
      <c r="T91" s="32"/>
      <c r="U91" s="12"/>
      <c r="V91" s="12"/>
      <c r="W91" s="12"/>
      <c r="X91" s="12"/>
      <c r="Y91" s="22"/>
      <c r="Z91" s="22"/>
      <c r="AA91" s="22"/>
      <c r="AB91" s="22"/>
    </row>
    <row r="92" spans="1:28" s="25" customFormat="1" ht="33.75" hidden="1" customHeight="1">
      <c r="A92" s="110"/>
      <c r="B92" s="126"/>
      <c r="C92" s="110"/>
      <c r="D92" s="218"/>
      <c r="E92" s="172"/>
      <c r="F92" s="24" t="s">
        <v>37</v>
      </c>
      <c r="G92" s="3">
        <f t="shared" si="76"/>
        <v>0</v>
      </c>
      <c r="H92" s="3"/>
      <c r="I92" s="3"/>
      <c r="J92" s="3"/>
      <c r="K92" s="3"/>
      <c r="L92" s="3"/>
      <c r="M92" s="55"/>
      <c r="N92" s="96"/>
      <c r="O92" s="23"/>
      <c r="P92" s="23"/>
      <c r="Q92" s="33"/>
      <c r="R92" s="12"/>
      <c r="S92" s="32"/>
      <c r="T92" s="32"/>
      <c r="U92" s="12"/>
      <c r="V92" s="12"/>
      <c r="W92" s="12"/>
      <c r="X92" s="12"/>
      <c r="Y92" s="22"/>
      <c r="Z92" s="22"/>
      <c r="AA92" s="22"/>
      <c r="AB92" s="22"/>
    </row>
    <row r="93" spans="1:28" s="13" customFormat="1" ht="60" customHeight="1">
      <c r="A93" s="114"/>
      <c r="B93" s="124" t="s">
        <v>71</v>
      </c>
      <c r="C93" s="114">
        <v>2020</v>
      </c>
      <c r="D93" s="216">
        <v>2027</v>
      </c>
      <c r="E93" s="146" t="s">
        <v>14</v>
      </c>
      <c r="F93" s="24" t="s">
        <v>15</v>
      </c>
      <c r="G93" s="3">
        <f>H93+I93+J93+K93+L93+M93+P93+O93+N93</f>
        <v>6852740.0999999996</v>
      </c>
      <c r="H93" s="3">
        <f t="shared" ref="H93:J93" si="78">H94+H95</f>
        <v>0</v>
      </c>
      <c r="I93" s="3">
        <f t="shared" si="78"/>
        <v>1386000</v>
      </c>
      <c r="J93" s="3">
        <f t="shared" si="78"/>
        <v>1386000</v>
      </c>
      <c r="K93" s="3">
        <f>K94+K95</f>
        <v>1212750</v>
      </c>
      <c r="L93" s="3">
        <f t="shared" ref="L93:P93" si="79">L94+L95</f>
        <v>1843827.3</v>
      </c>
      <c r="M93" s="54">
        <f t="shared" si="79"/>
        <v>874162.8</v>
      </c>
      <c r="N93" s="54">
        <f t="shared" si="79"/>
        <v>50000</v>
      </c>
      <c r="O93" s="3">
        <f t="shared" ref="O93" si="80">O94+O95</f>
        <v>50000</v>
      </c>
      <c r="P93" s="3">
        <f t="shared" si="79"/>
        <v>50000</v>
      </c>
      <c r="Q93" s="149" t="s">
        <v>122</v>
      </c>
      <c r="R93" s="149" t="s">
        <v>44</v>
      </c>
      <c r="S93" s="152"/>
      <c r="T93" s="27">
        <v>0</v>
      </c>
      <c r="U93" s="152">
        <v>2</v>
      </c>
      <c r="V93" s="152">
        <v>2</v>
      </c>
      <c r="W93" s="152">
        <v>2</v>
      </c>
      <c r="X93" s="140">
        <v>2</v>
      </c>
      <c r="Y93" s="152">
        <v>1</v>
      </c>
      <c r="Z93" s="152">
        <v>1</v>
      </c>
      <c r="AA93" s="152">
        <v>1</v>
      </c>
      <c r="AB93" s="152">
        <v>1</v>
      </c>
    </row>
    <row r="94" spans="1:28" s="13" customFormat="1" ht="75.75" customHeight="1">
      <c r="A94" s="115"/>
      <c r="B94" s="125"/>
      <c r="C94" s="115"/>
      <c r="D94" s="217"/>
      <c r="E94" s="147"/>
      <c r="F94" s="24" t="s">
        <v>16</v>
      </c>
      <c r="G94" s="3">
        <f>H94+I94+J94+K94+L94+M94+P94+O94+N94</f>
        <v>351082.2</v>
      </c>
      <c r="H94" s="3"/>
      <c r="I94" s="3">
        <v>41580</v>
      </c>
      <c r="J94" s="3">
        <v>41580</v>
      </c>
      <c r="K94" s="3">
        <v>36382.5</v>
      </c>
      <c r="L94" s="3">
        <v>55314.82</v>
      </c>
      <c r="M94" s="54">
        <v>26224.880000000001</v>
      </c>
      <c r="N94" s="54">
        <v>50000</v>
      </c>
      <c r="O94" s="3">
        <v>50000</v>
      </c>
      <c r="P94" s="3">
        <v>50000</v>
      </c>
      <c r="Q94" s="150"/>
      <c r="R94" s="150"/>
      <c r="S94" s="153"/>
      <c r="T94" s="27"/>
      <c r="U94" s="153"/>
      <c r="V94" s="153"/>
      <c r="W94" s="153"/>
      <c r="X94" s="141"/>
      <c r="Y94" s="153"/>
      <c r="Z94" s="153"/>
      <c r="AA94" s="153"/>
      <c r="AB94" s="153"/>
    </row>
    <row r="95" spans="1:28" s="13" customFormat="1" ht="85.5" customHeight="1">
      <c r="A95" s="116"/>
      <c r="B95" s="126"/>
      <c r="C95" s="116"/>
      <c r="D95" s="218"/>
      <c r="E95" s="148"/>
      <c r="F95" s="24" t="s">
        <v>17</v>
      </c>
      <c r="G95" s="3">
        <f>H95+I95+J95+K95+L95+M95+P95+O95+N95</f>
        <v>6501657.9000000004</v>
      </c>
      <c r="H95" s="3"/>
      <c r="I95" s="3">
        <v>1344420</v>
      </c>
      <c r="J95" s="3">
        <v>1344420</v>
      </c>
      <c r="K95" s="3">
        <v>1176367.5</v>
      </c>
      <c r="L95" s="3">
        <v>1788512.48</v>
      </c>
      <c r="M95" s="54">
        <v>847937.92</v>
      </c>
      <c r="N95" s="96"/>
      <c r="O95" s="23"/>
      <c r="P95" s="23"/>
      <c r="Q95" s="151"/>
      <c r="R95" s="151"/>
      <c r="S95" s="154"/>
      <c r="T95" s="27"/>
      <c r="U95" s="154"/>
      <c r="V95" s="154"/>
      <c r="W95" s="154"/>
      <c r="X95" s="142"/>
      <c r="Y95" s="154"/>
      <c r="Z95" s="154"/>
      <c r="AA95" s="154"/>
      <c r="AB95" s="154"/>
    </row>
    <row r="96" spans="1:28" s="13" customFormat="1" ht="27.75" customHeight="1">
      <c r="A96" s="114"/>
      <c r="B96" s="124" t="s">
        <v>168</v>
      </c>
      <c r="C96" s="114">
        <v>2020</v>
      </c>
      <c r="D96" s="216">
        <v>2027</v>
      </c>
      <c r="E96" s="146" t="s">
        <v>14</v>
      </c>
      <c r="F96" s="24" t="s">
        <v>15</v>
      </c>
      <c r="G96" s="20">
        <f>G99</f>
        <v>7476728.79</v>
      </c>
      <c r="H96" s="3">
        <f>H99</f>
        <v>0</v>
      </c>
      <c r="I96" s="3">
        <f t="shared" ref="I96:J98" si="81">I99</f>
        <v>1634040</v>
      </c>
      <c r="J96" s="3">
        <f t="shared" si="81"/>
        <v>3213825.2</v>
      </c>
      <c r="K96" s="3">
        <f>K99</f>
        <v>1128863.5899999999</v>
      </c>
      <c r="L96" s="3">
        <f>L99</f>
        <v>0</v>
      </c>
      <c r="M96" s="54">
        <f t="shared" ref="M96:P97" si="82">M99</f>
        <v>0</v>
      </c>
      <c r="N96" s="54">
        <f t="shared" si="82"/>
        <v>500000</v>
      </c>
      <c r="O96" s="3">
        <f t="shared" ref="O96" si="83">O99</f>
        <v>500000</v>
      </c>
      <c r="P96" s="3">
        <f t="shared" si="82"/>
        <v>500000</v>
      </c>
      <c r="Q96" s="114" t="s">
        <v>13</v>
      </c>
      <c r="R96" s="114" t="s">
        <v>13</v>
      </c>
      <c r="S96" s="114" t="s">
        <v>13</v>
      </c>
      <c r="T96" s="114" t="s">
        <v>13</v>
      </c>
      <c r="U96" s="114" t="s">
        <v>13</v>
      </c>
      <c r="V96" s="114" t="s">
        <v>13</v>
      </c>
      <c r="W96" s="114" t="s">
        <v>13</v>
      </c>
      <c r="X96" s="108" t="s">
        <v>13</v>
      </c>
      <c r="Y96" s="114" t="s">
        <v>13</v>
      </c>
      <c r="Z96" s="114" t="s">
        <v>13</v>
      </c>
      <c r="AA96" s="114" t="s">
        <v>13</v>
      </c>
      <c r="AB96" s="114" t="s">
        <v>13</v>
      </c>
    </row>
    <row r="97" spans="1:28" s="13" customFormat="1" ht="100.5" customHeight="1">
      <c r="A97" s="115"/>
      <c r="B97" s="125"/>
      <c r="C97" s="115"/>
      <c r="D97" s="217"/>
      <c r="E97" s="147"/>
      <c r="F97" s="19" t="s">
        <v>16</v>
      </c>
      <c r="G97" s="20">
        <f>G100</f>
        <v>6671173.3799999999</v>
      </c>
      <c r="H97" s="3">
        <f>H100</f>
        <v>0</v>
      </c>
      <c r="I97" s="3">
        <f t="shared" si="81"/>
        <v>828484.59</v>
      </c>
      <c r="J97" s="3">
        <f t="shared" si="81"/>
        <v>3213825.2</v>
      </c>
      <c r="K97" s="3">
        <f>K100</f>
        <v>1128863.5899999999</v>
      </c>
      <c r="L97" s="3">
        <f t="shared" ref="L97:P97" si="84">L100</f>
        <v>0</v>
      </c>
      <c r="M97" s="54">
        <f t="shared" si="84"/>
        <v>0</v>
      </c>
      <c r="N97" s="54">
        <f t="shared" si="82"/>
        <v>500000</v>
      </c>
      <c r="O97" s="3">
        <f t="shared" si="82"/>
        <v>500000</v>
      </c>
      <c r="P97" s="3">
        <f t="shared" si="84"/>
        <v>500000</v>
      </c>
      <c r="Q97" s="115"/>
      <c r="R97" s="115"/>
      <c r="S97" s="115"/>
      <c r="T97" s="115"/>
      <c r="U97" s="115"/>
      <c r="V97" s="115"/>
      <c r="W97" s="115"/>
      <c r="X97" s="109"/>
      <c r="Y97" s="115"/>
      <c r="Z97" s="115"/>
      <c r="AA97" s="115"/>
      <c r="AB97" s="115"/>
    </row>
    <row r="98" spans="1:28" s="13" customFormat="1" ht="65.25" customHeight="1">
      <c r="A98" s="116"/>
      <c r="B98" s="126"/>
      <c r="C98" s="116"/>
      <c r="D98" s="218"/>
      <c r="E98" s="148"/>
      <c r="F98" s="19" t="s">
        <v>17</v>
      </c>
      <c r="G98" s="20">
        <f>G101</f>
        <v>805555.41</v>
      </c>
      <c r="H98" s="3">
        <f t="shared" ref="H98" si="85">H101</f>
        <v>0</v>
      </c>
      <c r="I98" s="3">
        <f t="shared" si="81"/>
        <v>805555.41</v>
      </c>
      <c r="J98" s="3">
        <f t="shared" si="81"/>
        <v>0</v>
      </c>
      <c r="K98" s="3">
        <f>K101</f>
        <v>0</v>
      </c>
      <c r="L98" s="3"/>
      <c r="M98" s="55"/>
      <c r="N98" s="96"/>
      <c r="O98" s="23"/>
      <c r="P98" s="23"/>
      <c r="Q98" s="116"/>
      <c r="R98" s="116"/>
      <c r="S98" s="116"/>
      <c r="T98" s="116"/>
      <c r="U98" s="116"/>
      <c r="V98" s="116"/>
      <c r="W98" s="116"/>
      <c r="X98" s="110"/>
      <c r="Y98" s="116"/>
      <c r="Z98" s="116"/>
      <c r="AA98" s="116"/>
      <c r="AB98" s="116"/>
    </row>
    <row r="99" spans="1:28" s="13" customFormat="1" ht="26.25" customHeight="1">
      <c r="A99" s="114"/>
      <c r="B99" s="143" t="s">
        <v>169</v>
      </c>
      <c r="C99" s="114">
        <v>2020</v>
      </c>
      <c r="D99" s="216">
        <v>2027</v>
      </c>
      <c r="E99" s="146" t="s">
        <v>14</v>
      </c>
      <c r="F99" s="24" t="s">
        <v>15</v>
      </c>
      <c r="G99" s="20">
        <f>H99+I99+J99+K99+L99+M99+P99+O99+N99</f>
        <v>7476728.79</v>
      </c>
      <c r="H99" s="3">
        <f>H102+H105+H117</f>
        <v>0</v>
      </c>
      <c r="I99" s="20">
        <f>I102+I105+I117</f>
        <v>1634040</v>
      </c>
      <c r="J99" s="20">
        <f>J102+J105+J117+J108+J111+J114+J120</f>
        <v>3213825.2</v>
      </c>
      <c r="K99" s="3">
        <f>K102+K105+K117+K114+K111</f>
        <v>1128863.5899999999</v>
      </c>
      <c r="L99" s="3">
        <f>L102+L105+L117+L111+L114</f>
        <v>0</v>
      </c>
      <c r="M99" s="57">
        <f t="shared" ref="M99:P101" si="86">M102+M105+M117+M111+M114</f>
        <v>0</v>
      </c>
      <c r="N99" s="57">
        <f t="shared" si="86"/>
        <v>500000</v>
      </c>
      <c r="O99" s="20">
        <f t="shared" ref="O99" si="87">O102+O105+O117+O111+O114</f>
        <v>500000</v>
      </c>
      <c r="P99" s="20">
        <f t="shared" si="86"/>
        <v>500000</v>
      </c>
      <c r="Q99" s="114" t="s">
        <v>13</v>
      </c>
      <c r="R99" s="114" t="s">
        <v>13</v>
      </c>
      <c r="S99" s="114" t="s">
        <v>13</v>
      </c>
      <c r="T99" s="114" t="s">
        <v>13</v>
      </c>
      <c r="U99" s="114" t="s">
        <v>13</v>
      </c>
      <c r="V99" s="114" t="s">
        <v>13</v>
      </c>
      <c r="W99" s="114" t="s">
        <v>13</v>
      </c>
      <c r="X99" s="108" t="s">
        <v>13</v>
      </c>
      <c r="Y99" s="114" t="s">
        <v>13</v>
      </c>
      <c r="Z99" s="114" t="s">
        <v>13</v>
      </c>
      <c r="AA99" s="114" t="s">
        <v>13</v>
      </c>
      <c r="AB99" s="114" t="s">
        <v>13</v>
      </c>
    </row>
    <row r="100" spans="1:28" s="13" customFormat="1" ht="96.75" customHeight="1">
      <c r="A100" s="115"/>
      <c r="B100" s="144"/>
      <c r="C100" s="115"/>
      <c r="D100" s="217"/>
      <c r="E100" s="147"/>
      <c r="F100" s="19" t="s">
        <v>16</v>
      </c>
      <c r="G100" s="20">
        <f t="shared" ref="G100:G122" si="88">H100+I100+J100+K100+L100+M100+P100+O100+N100</f>
        <v>6671173.3799999999</v>
      </c>
      <c r="H100" s="3">
        <f>H103+H106+H118</f>
        <v>0</v>
      </c>
      <c r="I100" s="20">
        <f>I103+I106+I118</f>
        <v>828484.59</v>
      </c>
      <c r="J100" s="20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57">
        <f t="shared" si="86"/>
        <v>0</v>
      </c>
      <c r="N100" s="57">
        <f t="shared" si="86"/>
        <v>500000</v>
      </c>
      <c r="O100" s="20">
        <f t="shared" ref="O100" si="89">O103+O106+O118+O112+O115</f>
        <v>500000</v>
      </c>
      <c r="P100" s="20">
        <f t="shared" si="86"/>
        <v>500000</v>
      </c>
      <c r="Q100" s="115"/>
      <c r="R100" s="115"/>
      <c r="S100" s="115"/>
      <c r="T100" s="115"/>
      <c r="U100" s="115"/>
      <c r="V100" s="115"/>
      <c r="W100" s="115"/>
      <c r="X100" s="109"/>
      <c r="Y100" s="115"/>
      <c r="Z100" s="115"/>
      <c r="AA100" s="115"/>
      <c r="AB100" s="115"/>
    </row>
    <row r="101" spans="1:28" s="13" customFormat="1" ht="60.75" customHeight="1">
      <c r="A101" s="116"/>
      <c r="B101" s="145"/>
      <c r="C101" s="116"/>
      <c r="D101" s="218"/>
      <c r="E101" s="148"/>
      <c r="F101" s="19" t="s">
        <v>17</v>
      </c>
      <c r="G101" s="20">
        <f t="shared" si="88"/>
        <v>805555.41</v>
      </c>
      <c r="H101" s="3">
        <f>H104+H107+H119</f>
        <v>0</v>
      </c>
      <c r="I101" s="20">
        <f t="shared" ref="I101:K101" si="90">I104+I107+I119</f>
        <v>805555.41</v>
      </c>
      <c r="J101" s="20">
        <f t="shared" si="90"/>
        <v>0</v>
      </c>
      <c r="K101" s="3">
        <f t="shared" si="90"/>
        <v>0</v>
      </c>
      <c r="L101" s="3">
        <f>L104+L107+L119+L113+L116</f>
        <v>0</v>
      </c>
      <c r="M101" s="57">
        <f t="shared" si="86"/>
        <v>0</v>
      </c>
      <c r="N101" s="57">
        <f t="shared" si="86"/>
        <v>0</v>
      </c>
      <c r="O101" s="20">
        <f t="shared" ref="O101" si="91">O104+O107+O119+O113+O116</f>
        <v>0</v>
      </c>
      <c r="P101" s="20">
        <f t="shared" si="86"/>
        <v>0</v>
      </c>
      <c r="Q101" s="116"/>
      <c r="R101" s="116"/>
      <c r="S101" s="116"/>
      <c r="T101" s="116"/>
      <c r="U101" s="116"/>
      <c r="V101" s="116"/>
      <c r="W101" s="116"/>
      <c r="X101" s="110"/>
      <c r="Y101" s="116"/>
      <c r="Z101" s="116"/>
      <c r="AA101" s="116"/>
      <c r="AB101" s="116"/>
    </row>
    <row r="102" spans="1:28" s="13" customFormat="1" ht="24">
      <c r="A102" s="76"/>
      <c r="B102" s="143" t="s">
        <v>85</v>
      </c>
      <c r="C102" s="114">
        <v>2020</v>
      </c>
      <c r="D102" s="216">
        <v>2027</v>
      </c>
      <c r="E102" s="146" t="s">
        <v>14</v>
      </c>
      <c r="F102" s="24" t="s">
        <v>15</v>
      </c>
      <c r="G102" s="20">
        <f t="shared" si="88"/>
        <v>449100</v>
      </c>
      <c r="H102" s="3">
        <f>H103+H104</f>
        <v>0</v>
      </c>
      <c r="I102" s="20">
        <f t="shared" ref="I102:P102" si="92">I103+I104</f>
        <v>449100</v>
      </c>
      <c r="J102" s="20">
        <f t="shared" si="92"/>
        <v>0</v>
      </c>
      <c r="K102" s="3">
        <f t="shared" si="92"/>
        <v>0</v>
      </c>
      <c r="L102" s="3">
        <f t="shared" si="92"/>
        <v>0</v>
      </c>
      <c r="M102" s="57">
        <f t="shared" si="92"/>
        <v>0</v>
      </c>
      <c r="N102" s="57">
        <f t="shared" si="92"/>
        <v>0</v>
      </c>
      <c r="O102" s="20">
        <f t="shared" ref="O102" si="93">O103+O104</f>
        <v>0</v>
      </c>
      <c r="P102" s="20">
        <f t="shared" si="92"/>
        <v>0</v>
      </c>
      <c r="Q102" s="149" t="s">
        <v>91</v>
      </c>
      <c r="R102" s="190" t="s">
        <v>41</v>
      </c>
      <c r="S102" s="152"/>
      <c r="T102" s="27">
        <v>0</v>
      </c>
      <c r="U102" s="190">
        <v>100</v>
      </c>
      <c r="V102" s="184"/>
      <c r="W102" s="184"/>
      <c r="X102" s="173"/>
      <c r="Y102" s="184"/>
      <c r="Z102" s="184"/>
      <c r="AA102" s="184"/>
      <c r="AB102" s="184"/>
    </row>
    <row r="103" spans="1:28" s="13" customFormat="1" ht="77.25" customHeight="1">
      <c r="A103" s="76"/>
      <c r="B103" s="144"/>
      <c r="C103" s="115"/>
      <c r="D103" s="217"/>
      <c r="E103" s="147"/>
      <c r="F103" s="19" t="s">
        <v>16</v>
      </c>
      <c r="G103" s="20">
        <f t="shared" si="88"/>
        <v>449100</v>
      </c>
      <c r="H103" s="3"/>
      <c r="I103" s="3">
        <v>449100</v>
      </c>
      <c r="J103" s="3"/>
      <c r="K103" s="3"/>
      <c r="L103" s="3"/>
      <c r="M103" s="55"/>
      <c r="N103" s="96"/>
      <c r="O103" s="23"/>
      <c r="P103" s="23"/>
      <c r="Q103" s="150"/>
      <c r="R103" s="191"/>
      <c r="S103" s="153"/>
      <c r="T103" s="27"/>
      <c r="U103" s="191"/>
      <c r="V103" s="185"/>
      <c r="W103" s="185"/>
      <c r="X103" s="174"/>
      <c r="Y103" s="185"/>
      <c r="Z103" s="185"/>
      <c r="AA103" s="185"/>
      <c r="AB103" s="185"/>
    </row>
    <row r="104" spans="1:28" s="13" customFormat="1" ht="36" customHeight="1">
      <c r="A104" s="76"/>
      <c r="B104" s="145"/>
      <c r="C104" s="116"/>
      <c r="D104" s="218"/>
      <c r="E104" s="148"/>
      <c r="F104" s="19" t="s">
        <v>17</v>
      </c>
      <c r="G104" s="20">
        <f t="shared" si="88"/>
        <v>0</v>
      </c>
      <c r="H104" s="3"/>
      <c r="I104" s="3"/>
      <c r="J104" s="3"/>
      <c r="K104" s="3"/>
      <c r="L104" s="3"/>
      <c r="M104" s="55"/>
      <c r="N104" s="96"/>
      <c r="O104" s="23"/>
      <c r="P104" s="23"/>
      <c r="Q104" s="151"/>
      <c r="R104" s="192"/>
      <c r="S104" s="154"/>
      <c r="T104" s="27"/>
      <c r="U104" s="192"/>
      <c r="V104" s="186"/>
      <c r="W104" s="186"/>
      <c r="X104" s="175"/>
      <c r="Y104" s="186"/>
      <c r="Z104" s="186"/>
      <c r="AA104" s="186"/>
      <c r="AB104" s="186"/>
    </row>
    <row r="105" spans="1:28" s="13" customFormat="1" ht="69" customHeight="1">
      <c r="A105" s="61"/>
      <c r="B105" s="143" t="s">
        <v>124</v>
      </c>
      <c r="C105" s="114">
        <v>2020</v>
      </c>
      <c r="D105" s="216">
        <v>2027</v>
      </c>
      <c r="E105" s="146" t="s">
        <v>14</v>
      </c>
      <c r="F105" s="24" t="s">
        <v>15</v>
      </c>
      <c r="G105" s="20">
        <f t="shared" si="88"/>
        <v>2465115.3600000003</v>
      </c>
      <c r="H105" s="3">
        <f t="shared" ref="H105:P105" si="94">H106+H107</f>
        <v>0</v>
      </c>
      <c r="I105" s="20">
        <f t="shared" si="94"/>
        <v>1049940</v>
      </c>
      <c r="J105" s="20">
        <f t="shared" si="94"/>
        <v>1320275.3600000001</v>
      </c>
      <c r="K105" s="3">
        <f t="shared" si="94"/>
        <v>94900</v>
      </c>
      <c r="L105" s="3">
        <f t="shared" si="94"/>
        <v>0</v>
      </c>
      <c r="M105" s="57">
        <f t="shared" si="94"/>
        <v>0</v>
      </c>
      <c r="N105" s="57">
        <f t="shared" si="94"/>
        <v>0</v>
      </c>
      <c r="O105" s="20">
        <f t="shared" ref="O105" si="95">O106+O107</f>
        <v>0</v>
      </c>
      <c r="P105" s="20">
        <f t="shared" si="94"/>
        <v>0</v>
      </c>
      <c r="Q105" s="149" t="s">
        <v>92</v>
      </c>
      <c r="R105" s="193" t="s">
        <v>128</v>
      </c>
      <c r="S105" s="152"/>
      <c r="T105" s="34"/>
      <c r="U105" s="213">
        <v>1694</v>
      </c>
      <c r="V105" s="193">
        <v>244.44</v>
      </c>
      <c r="W105" s="178">
        <v>1</v>
      </c>
      <c r="X105" s="173"/>
      <c r="Y105" s="184"/>
      <c r="Z105" s="184"/>
      <c r="AA105" s="184"/>
      <c r="AB105" s="184"/>
    </row>
    <row r="106" spans="1:28" s="13" customFormat="1" ht="38.25" customHeight="1">
      <c r="A106" s="61"/>
      <c r="B106" s="144"/>
      <c r="C106" s="115"/>
      <c r="D106" s="217"/>
      <c r="E106" s="147"/>
      <c r="F106" s="19" t="s">
        <v>16</v>
      </c>
      <c r="G106" s="20">
        <f t="shared" si="88"/>
        <v>1659559.9500000002</v>
      </c>
      <c r="H106" s="3"/>
      <c r="I106" s="3">
        <v>244384.59</v>
      </c>
      <c r="J106" s="3">
        <v>1320275.3600000001</v>
      </c>
      <c r="K106" s="3">
        <v>94900</v>
      </c>
      <c r="L106" s="3">
        <v>0</v>
      </c>
      <c r="M106" s="54">
        <v>0</v>
      </c>
      <c r="N106" s="94">
        <v>0</v>
      </c>
      <c r="O106" s="26">
        <v>0</v>
      </c>
      <c r="P106" s="26">
        <v>0</v>
      </c>
      <c r="Q106" s="150"/>
      <c r="R106" s="194"/>
      <c r="S106" s="153"/>
      <c r="T106" s="27"/>
      <c r="U106" s="214"/>
      <c r="V106" s="194"/>
      <c r="W106" s="180"/>
      <c r="X106" s="174"/>
      <c r="Y106" s="185"/>
      <c r="Z106" s="185"/>
      <c r="AA106" s="185"/>
      <c r="AB106" s="185"/>
    </row>
    <row r="107" spans="1:28" s="13" customFormat="1" ht="113.25" customHeight="1">
      <c r="A107" s="61"/>
      <c r="B107" s="145"/>
      <c r="C107" s="116"/>
      <c r="D107" s="218"/>
      <c r="E107" s="148"/>
      <c r="F107" s="19" t="s">
        <v>17</v>
      </c>
      <c r="G107" s="20">
        <f t="shared" si="88"/>
        <v>805555.41</v>
      </c>
      <c r="H107" s="3"/>
      <c r="I107" s="3">
        <v>805555.41</v>
      </c>
      <c r="J107" s="3"/>
      <c r="K107" s="3">
        <v>0</v>
      </c>
      <c r="L107" s="3">
        <v>0</v>
      </c>
      <c r="M107" s="54">
        <v>0</v>
      </c>
      <c r="N107" s="54">
        <v>0</v>
      </c>
      <c r="O107" s="3">
        <v>0</v>
      </c>
      <c r="P107" s="3">
        <v>0</v>
      </c>
      <c r="Q107" s="151"/>
      <c r="R107" s="195"/>
      <c r="S107" s="154"/>
      <c r="T107" s="27"/>
      <c r="U107" s="215"/>
      <c r="V107" s="195"/>
      <c r="W107" s="179"/>
      <c r="X107" s="175"/>
      <c r="Y107" s="186"/>
      <c r="Z107" s="186"/>
      <c r="AA107" s="186"/>
      <c r="AB107" s="186"/>
    </row>
    <row r="108" spans="1:28" s="13" customFormat="1" ht="70.5" hidden="1" customHeight="1">
      <c r="A108" s="61"/>
      <c r="B108" s="143" t="s">
        <v>102</v>
      </c>
      <c r="C108" s="114">
        <v>2021</v>
      </c>
      <c r="D108" s="216">
        <v>2024</v>
      </c>
      <c r="E108" s="146" t="s">
        <v>14</v>
      </c>
      <c r="F108" s="24" t="s">
        <v>15</v>
      </c>
      <c r="G108" s="20">
        <f t="shared" si="88"/>
        <v>0</v>
      </c>
      <c r="H108" s="3">
        <f t="shared" ref="H108:M108" si="96">H109+H110</f>
        <v>0</v>
      </c>
      <c r="I108" s="20">
        <f t="shared" si="96"/>
        <v>0</v>
      </c>
      <c r="J108" s="20">
        <f t="shared" si="96"/>
        <v>0</v>
      </c>
      <c r="K108" s="3">
        <f t="shared" si="96"/>
        <v>0</v>
      </c>
      <c r="L108" s="3">
        <f t="shared" si="96"/>
        <v>0</v>
      </c>
      <c r="M108" s="57">
        <f t="shared" si="96"/>
        <v>0</v>
      </c>
      <c r="N108" s="97"/>
      <c r="O108" s="35"/>
      <c r="P108" s="35"/>
      <c r="Q108" s="36" t="s">
        <v>92</v>
      </c>
      <c r="R108" s="37" t="s">
        <v>93</v>
      </c>
      <c r="S108" s="21"/>
      <c r="T108" s="21"/>
      <c r="U108" s="37">
        <v>0</v>
      </c>
      <c r="V108" s="37"/>
      <c r="W108" s="37"/>
      <c r="X108" s="12"/>
      <c r="Y108" s="38"/>
      <c r="Z108" s="38"/>
      <c r="AA108" s="38"/>
      <c r="AB108" s="38"/>
    </row>
    <row r="109" spans="1:28" s="13" customFormat="1" ht="1.5" hidden="1" customHeight="1">
      <c r="A109" s="61"/>
      <c r="B109" s="144"/>
      <c r="C109" s="115"/>
      <c r="D109" s="217"/>
      <c r="E109" s="147"/>
      <c r="F109" s="19" t="s">
        <v>16</v>
      </c>
      <c r="G109" s="20">
        <f t="shared" si="88"/>
        <v>0</v>
      </c>
      <c r="H109" s="3"/>
      <c r="I109" s="3"/>
      <c r="J109" s="3">
        <v>0</v>
      </c>
      <c r="K109" s="3"/>
      <c r="L109" s="3"/>
      <c r="M109" s="55"/>
      <c r="N109" s="98"/>
      <c r="O109" s="39"/>
      <c r="P109" s="39"/>
      <c r="R109" s="74"/>
      <c r="S109" s="21"/>
      <c r="T109" s="21"/>
      <c r="U109" s="37"/>
      <c r="V109" s="37"/>
      <c r="W109" s="37"/>
      <c r="X109" s="12"/>
      <c r="Y109" s="38"/>
      <c r="Z109" s="38"/>
      <c r="AA109" s="38"/>
      <c r="AB109" s="38"/>
    </row>
    <row r="110" spans="1:28" s="13" customFormat="1" ht="39.75" hidden="1" customHeight="1">
      <c r="A110" s="61"/>
      <c r="B110" s="145"/>
      <c r="C110" s="116"/>
      <c r="D110" s="218"/>
      <c r="E110" s="148"/>
      <c r="F110" s="19" t="s">
        <v>17</v>
      </c>
      <c r="G110" s="20">
        <f t="shared" si="88"/>
        <v>0</v>
      </c>
      <c r="H110" s="3"/>
      <c r="I110" s="3"/>
      <c r="J110" s="3"/>
      <c r="K110" s="3"/>
      <c r="L110" s="3"/>
      <c r="M110" s="55"/>
      <c r="N110" s="96"/>
      <c r="O110" s="23"/>
      <c r="P110" s="23"/>
      <c r="Q110" s="40"/>
      <c r="R110" s="37"/>
      <c r="S110" s="21"/>
      <c r="T110" s="21"/>
      <c r="U110" s="37"/>
      <c r="V110" s="37"/>
      <c r="W110" s="37"/>
      <c r="X110" s="12"/>
      <c r="Y110" s="38"/>
      <c r="Z110" s="38"/>
      <c r="AA110" s="38"/>
      <c r="AB110" s="38"/>
    </row>
    <row r="111" spans="1:28" s="13" customFormat="1" ht="24">
      <c r="A111" s="61"/>
      <c r="B111" s="143" t="s">
        <v>101</v>
      </c>
      <c r="C111" s="114">
        <v>2020</v>
      </c>
      <c r="D111" s="216">
        <v>2027</v>
      </c>
      <c r="E111" s="146" t="s">
        <v>14</v>
      </c>
      <c r="F111" s="24" t="s">
        <v>15</v>
      </c>
      <c r="G111" s="20">
        <f t="shared" si="88"/>
        <v>3404086.43</v>
      </c>
      <c r="H111" s="3"/>
      <c r="I111" s="3"/>
      <c r="J111" s="20">
        <f t="shared" ref="J111:P111" si="97">J112+J113</f>
        <v>1348549.84</v>
      </c>
      <c r="K111" s="3">
        <f t="shared" si="97"/>
        <v>555536.59</v>
      </c>
      <c r="L111" s="3">
        <f>L112+L113</f>
        <v>0</v>
      </c>
      <c r="M111" s="57">
        <f t="shared" si="97"/>
        <v>0</v>
      </c>
      <c r="N111" s="57">
        <f t="shared" si="97"/>
        <v>500000</v>
      </c>
      <c r="O111" s="20">
        <f t="shared" ref="O111" si="98">O112+O113</f>
        <v>500000</v>
      </c>
      <c r="P111" s="20">
        <f t="shared" si="97"/>
        <v>500000</v>
      </c>
      <c r="Q111" s="149" t="s">
        <v>106</v>
      </c>
      <c r="R111" s="152" t="s">
        <v>41</v>
      </c>
      <c r="S111" s="152"/>
      <c r="T111" s="152"/>
      <c r="U111" s="152"/>
      <c r="V111" s="152">
        <v>100</v>
      </c>
      <c r="W111" s="152">
        <v>100</v>
      </c>
      <c r="X111" s="140"/>
      <c r="Y111" s="152"/>
      <c r="Z111" s="152">
        <v>100</v>
      </c>
      <c r="AA111" s="152">
        <v>100</v>
      </c>
      <c r="AB111" s="152">
        <v>100</v>
      </c>
    </row>
    <row r="112" spans="1:28" s="13" customFormat="1" ht="96" customHeight="1">
      <c r="A112" s="61"/>
      <c r="B112" s="144"/>
      <c r="C112" s="115"/>
      <c r="D112" s="217"/>
      <c r="E112" s="147"/>
      <c r="F112" s="19" t="s">
        <v>16</v>
      </c>
      <c r="G112" s="20">
        <f t="shared" si="88"/>
        <v>3404086.43</v>
      </c>
      <c r="H112" s="3"/>
      <c r="I112" s="3"/>
      <c r="J112" s="3">
        <v>1348549.84</v>
      </c>
      <c r="K112" s="3">
        <v>555536.59</v>
      </c>
      <c r="L112" s="3"/>
      <c r="M112" s="54"/>
      <c r="N112" s="94">
        <v>500000</v>
      </c>
      <c r="O112" s="26">
        <v>500000</v>
      </c>
      <c r="P112" s="26">
        <v>500000</v>
      </c>
      <c r="Q112" s="150"/>
      <c r="R112" s="153"/>
      <c r="S112" s="153"/>
      <c r="T112" s="153"/>
      <c r="U112" s="153"/>
      <c r="V112" s="153"/>
      <c r="W112" s="153"/>
      <c r="X112" s="141"/>
      <c r="Y112" s="153"/>
      <c r="Z112" s="153"/>
      <c r="AA112" s="153"/>
      <c r="AB112" s="153"/>
    </row>
    <row r="113" spans="1:28" s="13" customFormat="1" ht="67.5" customHeight="1">
      <c r="A113" s="61"/>
      <c r="B113" s="145"/>
      <c r="C113" s="116"/>
      <c r="D113" s="218"/>
      <c r="E113" s="148"/>
      <c r="F113" s="19" t="s">
        <v>17</v>
      </c>
      <c r="G113" s="20">
        <f t="shared" si="88"/>
        <v>0</v>
      </c>
      <c r="H113" s="3"/>
      <c r="I113" s="3"/>
      <c r="J113" s="3"/>
      <c r="K113" s="3"/>
      <c r="L113" s="3"/>
      <c r="M113" s="55"/>
      <c r="N113" s="96"/>
      <c r="O113" s="23"/>
      <c r="P113" s="23"/>
      <c r="Q113" s="151"/>
      <c r="R113" s="154"/>
      <c r="S113" s="154"/>
      <c r="T113" s="154"/>
      <c r="U113" s="154"/>
      <c r="V113" s="154"/>
      <c r="W113" s="154"/>
      <c r="X113" s="142"/>
      <c r="Y113" s="154"/>
      <c r="Z113" s="154"/>
      <c r="AA113" s="154"/>
      <c r="AB113" s="154"/>
    </row>
    <row r="114" spans="1:28" s="13" customFormat="1" ht="27" customHeight="1">
      <c r="A114" s="61"/>
      <c r="B114" s="143" t="s">
        <v>125</v>
      </c>
      <c r="C114" s="114">
        <v>2020</v>
      </c>
      <c r="D114" s="216">
        <v>2027</v>
      </c>
      <c r="E114" s="146" t="s">
        <v>14</v>
      </c>
      <c r="F114" s="24" t="s">
        <v>15</v>
      </c>
      <c r="G114" s="20">
        <f t="shared" si="88"/>
        <v>173200</v>
      </c>
      <c r="H114" s="3"/>
      <c r="I114" s="3"/>
      <c r="J114" s="20">
        <f t="shared" ref="J114:K114" si="99">J115+J116</f>
        <v>45000</v>
      </c>
      <c r="K114" s="3">
        <f t="shared" si="99"/>
        <v>128200</v>
      </c>
      <c r="L114" s="3"/>
      <c r="M114" s="55"/>
      <c r="N114" s="57">
        <f t="shared" ref="N114:P114" si="100">N115+N116</f>
        <v>0</v>
      </c>
      <c r="O114" s="20">
        <f t="shared" ref="O114" si="101">O115+O116</f>
        <v>0</v>
      </c>
      <c r="P114" s="20">
        <f t="shared" si="100"/>
        <v>0</v>
      </c>
      <c r="Q114" s="149" t="s">
        <v>106</v>
      </c>
      <c r="R114" s="152" t="s">
        <v>41</v>
      </c>
      <c r="S114" s="152"/>
      <c r="T114" s="152"/>
      <c r="U114" s="152"/>
      <c r="V114" s="152">
        <v>100</v>
      </c>
      <c r="W114" s="152">
        <v>100</v>
      </c>
      <c r="X114" s="164"/>
      <c r="Y114" s="155"/>
      <c r="Z114" s="155"/>
      <c r="AA114" s="155"/>
      <c r="AB114" s="155"/>
    </row>
    <row r="115" spans="1:28" s="13" customFormat="1" ht="39" customHeight="1">
      <c r="A115" s="61"/>
      <c r="B115" s="144"/>
      <c r="C115" s="115"/>
      <c r="D115" s="217"/>
      <c r="E115" s="147"/>
      <c r="F115" s="19" t="s">
        <v>16</v>
      </c>
      <c r="G115" s="20">
        <f t="shared" si="88"/>
        <v>173200</v>
      </c>
      <c r="H115" s="3"/>
      <c r="I115" s="3"/>
      <c r="J115" s="3">
        <v>45000</v>
      </c>
      <c r="K115" s="3">
        <v>128200</v>
      </c>
      <c r="L115" s="3"/>
      <c r="M115" s="55"/>
      <c r="N115" s="96"/>
      <c r="O115" s="23"/>
      <c r="P115" s="23"/>
      <c r="Q115" s="150"/>
      <c r="R115" s="153"/>
      <c r="S115" s="153"/>
      <c r="T115" s="153"/>
      <c r="U115" s="153"/>
      <c r="V115" s="153"/>
      <c r="W115" s="153"/>
      <c r="X115" s="165"/>
      <c r="Y115" s="156"/>
      <c r="Z115" s="156"/>
      <c r="AA115" s="156"/>
      <c r="AB115" s="156"/>
    </row>
    <row r="116" spans="1:28" s="13" customFormat="1" ht="63.75" customHeight="1">
      <c r="A116" s="61"/>
      <c r="B116" s="145"/>
      <c r="C116" s="116"/>
      <c r="D116" s="218"/>
      <c r="E116" s="148"/>
      <c r="F116" s="19" t="s">
        <v>17</v>
      </c>
      <c r="G116" s="20">
        <f t="shared" si="88"/>
        <v>0</v>
      </c>
      <c r="H116" s="3"/>
      <c r="I116" s="3"/>
      <c r="J116" s="3"/>
      <c r="K116" s="3"/>
      <c r="L116" s="3"/>
      <c r="M116" s="55"/>
      <c r="N116" s="96"/>
      <c r="O116" s="23"/>
      <c r="P116" s="23"/>
      <c r="Q116" s="151"/>
      <c r="R116" s="154"/>
      <c r="S116" s="154"/>
      <c r="T116" s="154"/>
      <c r="U116" s="154"/>
      <c r="V116" s="154"/>
      <c r="W116" s="154"/>
      <c r="X116" s="166"/>
      <c r="Y116" s="157"/>
      <c r="Z116" s="157"/>
      <c r="AA116" s="157"/>
      <c r="AB116" s="157"/>
    </row>
    <row r="117" spans="1:28" s="13" customFormat="1" ht="47.25" customHeight="1">
      <c r="A117" s="108"/>
      <c r="B117" s="124" t="s">
        <v>170</v>
      </c>
      <c r="C117" s="114">
        <v>2020</v>
      </c>
      <c r="D117" s="72"/>
      <c r="E117" s="146" t="s">
        <v>14</v>
      </c>
      <c r="F117" s="19" t="s">
        <v>15</v>
      </c>
      <c r="G117" s="20">
        <f t="shared" si="88"/>
        <v>485227</v>
      </c>
      <c r="H117" s="3">
        <f t="shared" ref="H117:J117" si="102">H118+H119</f>
        <v>0</v>
      </c>
      <c r="I117" s="3">
        <f t="shared" si="102"/>
        <v>135000</v>
      </c>
      <c r="J117" s="3">
        <f t="shared" si="102"/>
        <v>0</v>
      </c>
      <c r="K117" s="3">
        <f>K118+K119</f>
        <v>350227</v>
      </c>
      <c r="L117" s="3">
        <f t="shared" ref="L117:P117" si="103">L118+L119</f>
        <v>0</v>
      </c>
      <c r="M117" s="54">
        <f t="shared" si="103"/>
        <v>0</v>
      </c>
      <c r="N117" s="54">
        <f t="shared" si="103"/>
        <v>0</v>
      </c>
      <c r="O117" s="3">
        <f t="shared" ref="O117" si="104">O118+O119</f>
        <v>0</v>
      </c>
      <c r="P117" s="3">
        <f t="shared" si="103"/>
        <v>0</v>
      </c>
      <c r="Q117" s="149" t="s">
        <v>110</v>
      </c>
      <c r="R117" s="190" t="s">
        <v>41</v>
      </c>
      <c r="S117" s="152"/>
      <c r="T117" s="27">
        <v>0</v>
      </c>
      <c r="U117" s="190">
        <v>100</v>
      </c>
      <c r="V117" s="190"/>
      <c r="W117" s="190">
        <v>100</v>
      </c>
      <c r="X117" s="173"/>
      <c r="Y117" s="184"/>
      <c r="Z117" s="184"/>
      <c r="AA117" s="184"/>
      <c r="AB117" s="184"/>
    </row>
    <row r="118" spans="1:28" s="13" customFormat="1" ht="74.25" customHeight="1">
      <c r="A118" s="109"/>
      <c r="B118" s="125"/>
      <c r="C118" s="115"/>
      <c r="D118" s="73"/>
      <c r="E118" s="147"/>
      <c r="F118" s="19" t="s">
        <v>16</v>
      </c>
      <c r="G118" s="20">
        <f t="shared" si="88"/>
        <v>485227</v>
      </c>
      <c r="H118" s="3">
        <v>0</v>
      </c>
      <c r="I118" s="3">
        <v>135000</v>
      </c>
      <c r="J118" s="3"/>
      <c r="K118" s="3">
        <v>350227</v>
      </c>
      <c r="L118" s="3">
        <v>0</v>
      </c>
      <c r="M118" s="54">
        <v>0</v>
      </c>
      <c r="N118" s="54">
        <v>0</v>
      </c>
      <c r="O118" s="3">
        <v>0</v>
      </c>
      <c r="P118" s="3">
        <v>0</v>
      </c>
      <c r="Q118" s="150"/>
      <c r="R118" s="191"/>
      <c r="S118" s="153"/>
      <c r="T118" s="27"/>
      <c r="U118" s="191"/>
      <c r="V118" s="191"/>
      <c r="W118" s="191"/>
      <c r="X118" s="174"/>
      <c r="Y118" s="185"/>
      <c r="Z118" s="185"/>
      <c r="AA118" s="185"/>
      <c r="AB118" s="185"/>
    </row>
    <row r="119" spans="1:28" s="13" customFormat="1" ht="384.75" customHeight="1">
      <c r="A119" s="110"/>
      <c r="B119" s="126"/>
      <c r="C119" s="116"/>
      <c r="D119" s="73">
        <v>2027</v>
      </c>
      <c r="E119" s="148"/>
      <c r="F119" s="19" t="s">
        <v>17</v>
      </c>
      <c r="G119" s="20">
        <f t="shared" si="88"/>
        <v>0</v>
      </c>
      <c r="H119" s="3"/>
      <c r="I119" s="3"/>
      <c r="J119" s="3"/>
      <c r="K119" s="3"/>
      <c r="L119" s="3"/>
      <c r="M119" s="55"/>
      <c r="N119" s="96"/>
      <c r="O119" s="23"/>
      <c r="P119" s="23"/>
      <c r="Q119" s="151"/>
      <c r="R119" s="192"/>
      <c r="S119" s="154"/>
      <c r="T119" s="27"/>
      <c r="U119" s="192"/>
      <c r="V119" s="192"/>
      <c r="W119" s="192"/>
      <c r="X119" s="175"/>
      <c r="Y119" s="186"/>
      <c r="Z119" s="186"/>
      <c r="AA119" s="186"/>
      <c r="AB119" s="186"/>
    </row>
    <row r="120" spans="1:28" s="13" customFormat="1" ht="65.25" customHeight="1">
      <c r="A120" s="61"/>
      <c r="B120" s="143" t="s">
        <v>104</v>
      </c>
      <c r="C120" s="114">
        <v>2021</v>
      </c>
      <c r="D120" s="216">
        <v>2027</v>
      </c>
      <c r="E120" s="146" t="s">
        <v>14</v>
      </c>
      <c r="F120" s="24" t="s">
        <v>15</v>
      </c>
      <c r="G120" s="20">
        <f t="shared" si="88"/>
        <v>500000</v>
      </c>
      <c r="H120" s="3"/>
      <c r="I120" s="3"/>
      <c r="J120" s="3">
        <f t="shared" ref="J120:P120" si="105">J121+J122</f>
        <v>500000</v>
      </c>
      <c r="K120" s="3">
        <f t="shared" si="105"/>
        <v>0</v>
      </c>
      <c r="L120" s="3">
        <f t="shared" si="105"/>
        <v>0</v>
      </c>
      <c r="M120" s="54">
        <f t="shared" si="105"/>
        <v>0</v>
      </c>
      <c r="N120" s="54">
        <f t="shared" si="105"/>
        <v>0</v>
      </c>
      <c r="O120" s="3">
        <f t="shared" ref="O120" si="106">O121+O122</f>
        <v>0</v>
      </c>
      <c r="P120" s="3">
        <f t="shared" si="105"/>
        <v>0</v>
      </c>
      <c r="Q120" s="244" t="s">
        <v>105</v>
      </c>
      <c r="R120" s="190" t="s">
        <v>41</v>
      </c>
      <c r="S120" s="152"/>
      <c r="T120" s="27"/>
      <c r="U120" s="190"/>
      <c r="V120" s="190">
        <v>100</v>
      </c>
      <c r="W120" s="184"/>
      <c r="X120" s="173"/>
      <c r="Y120" s="184"/>
      <c r="Z120" s="184"/>
      <c r="AA120" s="184"/>
      <c r="AB120" s="184"/>
    </row>
    <row r="121" spans="1:28" s="13" customFormat="1" ht="48" customHeight="1">
      <c r="A121" s="61"/>
      <c r="B121" s="144"/>
      <c r="C121" s="115"/>
      <c r="D121" s="217"/>
      <c r="E121" s="147"/>
      <c r="F121" s="19" t="s">
        <v>16</v>
      </c>
      <c r="G121" s="20">
        <f t="shared" si="88"/>
        <v>500000</v>
      </c>
      <c r="H121" s="3"/>
      <c r="I121" s="3"/>
      <c r="J121" s="3">
        <v>500000</v>
      </c>
      <c r="K121" s="3"/>
      <c r="L121" s="3"/>
      <c r="M121" s="55"/>
      <c r="N121" s="55"/>
      <c r="O121" s="22"/>
      <c r="P121" s="22"/>
      <c r="Q121" s="245"/>
      <c r="R121" s="191"/>
      <c r="S121" s="153"/>
      <c r="T121" s="27"/>
      <c r="U121" s="191"/>
      <c r="V121" s="191"/>
      <c r="W121" s="185"/>
      <c r="X121" s="174"/>
      <c r="Y121" s="185"/>
      <c r="Z121" s="185"/>
      <c r="AA121" s="185"/>
      <c r="AB121" s="185"/>
    </row>
    <row r="122" spans="1:28" s="13" customFormat="1" ht="114.75" customHeight="1">
      <c r="A122" s="61"/>
      <c r="B122" s="145"/>
      <c r="C122" s="116"/>
      <c r="D122" s="218"/>
      <c r="E122" s="148"/>
      <c r="F122" s="19" t="s">
        <v>17</v>
      </c>
      <c r="G122" s="20">
        <f t="shared" si="88"/>
        <v>0</v>
      </c>
      <c r="H122" s="3"/>
      <c r="I122" s="3"/>
      <c r="J122" s="3"/>
      <c r="K122" s="3"/>
      <c r="L122" s="3"/>
      <c r="M122" s="55"/>
      <c r="N122" s="99"/>
      <c r="O122" s="41"/>
      <c r="P122" s="41"/>
      <c r="Q122" s="246"/>
      <c r="R122" s="192"/>
      <c r="S122" s="154"/>
      <c r="T122" s="27"/>
      <c r="U122" s="192"/>
      <c r="V122" s="192"/>
      <c r="W122" s="186"/>
      <c r="X122" s="175"/>
      <c r="Y122" s="186"/>
      <c r="Z122" s="186"/>
      <c r="AA122" s="186"/>
      <c r="AB122" s="186"/>
    </row>
    <row r="123" spans="1:28" s="13" customFormat="1" ht="27.75" customHeight="1">
      <c r="A123" s="114"/>
      <c r="B123" s="124" t="s">
        <v>171</v>
      </c>
      <c r="C123" s="114">
        <v>2020</v>
      </c>
      <c r="D123" s="72"/>
      <c r="E123" s="146" t="s">
        <v>14</v>
      </c>
      <c r="F123" s="24" t="s">
        <v>15</v>
      </c>
      <c r="G123" s="20">
        <f>G126</f>
        <v>22060844.530000001</v>
      </c>
      <c r="H123" s="3">
        <f t="shared" ref="H123:J125" si="107">H126</f>
        <v>0</v>
      </c>
      <c r="I123" s="3">
        <f t="shared" si="107"/>
        <v>2486807.0700000003</v>
      </c>
      <c r="J123" s="3">
        <f t="shared" si="107"/>
        <v>2187883.2800000003</v>
      </c>
      <c r="K123" s="3">
        <f>K126</f>
        <v>1977382.0499999998</v>
      </c>
      <c r="L123" s="3">
        <f>L126</f>
        <v>2644646.58</v>
      </c>
      <c r="M123" s="54">
        <f t="shared" ref="L123:P125" si="108">M126</f>
        <v>2833125.55</v>
      </c>
      <c r="N123" s="54">
        <f t="shared" si="108"/>
        <v>3209000</v>
      </c>
      <c r="O123" s="3">
        <f t="shared" ref="O123" si="109">O126</f>
        <v>3313000</v>
      </c>
      <c r="P123" s="3">
        <f t="shared" si="108"/>
        <v>3409000</v>
      </c>
      <c r="Q123" s="114" t="s">
        <v>13</v>
      </c>
      <c r="R123" s="114" t="s">
        <v>13</v>
      </c>
      <c r="S123" s="114" t="s">
        <v>13</v>
      </c>
      <c r="T123" s="114" t="s">
        <v>13</v>
      </c>
      <c r="U123" s="114" t="s">
        <v>13</v>
      </c>
      <c r="V123" s="114" t="s">
        <v>13</v>
      </c>
      <c r="W123" s="114" t="s">
        <v>13</v>
      </c>
      <c r="X123" s="108" t="s">
        <v>13</v>
      </c>
      <c r="Y123" s="114" t="s">
        <v>13</v>
      </c>
      <c r="Z123" s="114" t="s">
        <v>13</v>
      </c>
      <c r="AA123" s="114" t="s">
        <v>13</v>
      </c>
      <c r="AB123" s="114" t="s">
        <v>13</v>
      </c>
    </row>
    <row r="124" spans="1:28" s="13" customFormat="1" ht="97.5" customHeight="1">
      <c r="A124" s="115"/>
      <c r="B124" s="125"/>
      <c r="C124" s="115"/>
      <c r="D124" s="73"/>
      <c r="E124" s="147"/>
      <c r="F124" s="19" t="s">
        <v>16</v>
      </c>
      <c r="G124" s="20">
        <f>G127</f>
        <v>22037844.530000001</v>
      </c>
      <c r="H124" s="3">
        <f t="shared" si="107"/>
        <v>0</v>
      </c>
      <c r="I124" s="3">
        <f t="shared" si="107"/>
        <v>2486807.0700000003</v>
      </c>
      <c r="J124" s="3">
        <f t="shared" si="107"/>
        <v>2187883.2800000003</v>
      </c>
      <c r="K124" s="3">
        <f>K127</f>
        <v>1977382.0499999998</v>
      </c>
      <c r="L124" s="3">
        <f>L127</f>
        <v>2621646.58</v>
      </c>
      <c r="M124" s="54">
        <f>M127</f>
        <v>2833125.55</v>
      </c>
      <c r="N124" s="54">
        <f t="shared" si="108"/>
        <v>3209000</v>
      </c>
      <c r="O124" s="3">
        <f t="shared" ref="O124" si="110">O127</f>
        <v>3313000</v>
      </c>
      <c r="P124" s="3">
        <f t="shared" si="108"/>
        <v>3409000</v>
      </c>
      <c r="Q124" s="115"/>
      <c r="R124" s="115"/>
      <c r="S124" s="115"/>
      <c r="T124" s="115"/>
      <c r="U124" s="115"/>
      <c r="V124" s="115"/>
      <c r="W124" s="115"/>
      <c r="X124" s="109"/>
      <c r="Y124" s="115"/>
      <c r="Z124" s="115"/>
      <c r="AA124" s="115"/>
      <c r="AB124" s="115"/>
    </row>
    <row r="125" spans="1:28" s="13" customFormat="1" ht="51" customHeight="1">
      <c r="A125" s="116"/>
      <c r="B125" s="126"/>
      <c r="C125" s="116"/>
      <c r="D125" s="73">
        <v>2027</v>
      </c>
      <c r="E125" s="148"/>
      <c r="F125" s="19" t="s">
        <v>17</v>
      </c>
      <c r="G125" s="20">
        <f>G128</f>
        <v>23000</v>
      </c>
      <c r="H125" s="3">
        <f t="shared" si="107"/>
        <v>0</v>
      </c>
      <c r="I125" s="3">
        <f t="shared" si="107"/>
        <v>0</v>
      </c>
      <c r="J125" s="3">
        <f t="shared" si="107"/>
        <v>0</v>
      </c>
      <c r="K125" s="3">
        <f>K128</f>
        <v>0</v>
      </c>
      <c r="L125" s="3">
        <f t="shared" si="108"/>
        <v>23000</v>
      </c>
      <c r="M125" s="54">
        <f t="shared" si="108"/>
        <v>0</v>
      </c>
      <c r="N125" s="54">
        <f t="shared" si="108"/>
        <v>0</v>
      </c>
      <c r="O125" s="3">
        <f t="shared" ref="O125" si="111">O128</f>
        <v>0</v>
      </c>
      <c r="P125" s="3">
        <f t="shared" si="108"/>
        <v>0</v>
      </c>
      <c r="Q125" s="116"/>
      <c r="R125" s="116"/>
      <c r="S125" s="116"/>
      <c r="T125" s="116"/>
      <c r="U125" s="116"/>
      <c r="V125" s="116"/>
      <c r="W125" s="116"/>
      <c r="X125" s="110"/>
      <c r="Y125" s="116"/>
      <c r="Z125" s="116"/>
      <c r="AA125" s="116"/>
      <c r="AB125" s="116"/>
    </row>
    <row r="126" spans="1:28" s="13" customFormat="1" ht="24">
      <c r="A126" s="114"/>
      <c r="B126" s="143" t="s">
        <v>172</v>
      </c>
      <c r="C126" s="114">
        <v>2020</v>
      </c>
      <c r="D126" s="72"/>
      <c r="E126" s="146" t="s">
        <v>14</v>
      </c>
      <c r="F126" s="24" t="s">
        <v>15</v>
      </c>
      <c r="G126" s="20">
        <f>H126+I126+J126+K126+L126+M126+P126+O126+N126</f>
        <v>22060844.530000001</v>
      </c>
      <c r="H126" s="3">
        <f>H129+H132+H135+H138+H141</f>
        <v>0</v>
      </c>
      <c r="I126" s="3">
        <f>I129+I132+I135+I138+I141+I165</f>
        <v>2486807.0700000003</v>
      </c>
      <c r="J126" s="3">
        <f>J129+J132+J135+J138+J141</f>
        <v>2187883.2800000003</v>
      </c>
      <c r="K126" s="3">
        <f>K129+K132+K135+K138+K141+K144</f>
        <v>1977382.0499999998</v>
      </c>
      <c r="L126" s="3">
        <f>L129+L132+L135+L138+L141+L144</f>
        <v>2644646.58</v>
      </c>
      <c r="M126" s="54">
        <f>M129+M132+M135+M138+M141+M144+M147</f>
        <v>2833125.55</v>
      </c>
      <c r="N126" s="54">
        <f t="shared" ref="N126:P127" si="112">N129+N132+N135+N138+N141+N144+N147</f>
        <v>3209000</v>
      </c>
      <c r="O126" s="3">
        <f t="shared" ref="O126" si="113">O129+O132+O135+O138+O141+O144+O147</f>
        <v>3313000</v>
      </c>
      <c r="P126" s="3">
        <f t="shared" si="112"/>
        <v>3409000</v>
      </c>
      <c r="Q126" s="114" t="s">
        <v>13</v>
      </c>
      <c r="R126" s="114" t="s">
        <v>13</v>
      </c>
      <c r="S126" s="114" t="s">
        <v>13</v>
      </c>
      <c r="T126" s="114" t="s">
        <v>13</v>
      </c>
      <c r="U126" s="114" t="s">
        <v>13</v>
      </c>
      <c r="V126" s="114" t="s">
        <v>13</v>
      </c>
      <c r="W126" s="114" t="s">
        <v>13</v>
      </c>
      <c r="X126" s="108" t="s">
        <v>13</v>
      </c>
      <c r="Y126" s="114" t="s">
        <v>13</v>
      </c>
      <c r="Z126" s="114" t="s">
        <v>13</v>
      </c>
      <c r="AA126" s="114" t="s">
        <v>13</v>
      </c>
      <c r="AB126" s="114" t="s">
        <v>13</v>
      </c>
    </row>
    <row r="127" spans="1:28" s="13" customFormat="1" ht="96">
      <c r="A127" s="115"/>
      <c r="B127" s="144"/>
      <c r="C127" s="115"/>
      <c r="D127" s="73"/>
      <c r="E127" s="147"/>
      <c r="F127" s="19" t="s">
        <v>16</v>
      </c>
      <c r="G127" s="20">
        <f t="shared" ref="G127:G190" si="114">H127+I127+J127+K127+L127+M127+P127+O127+N127</f>
        <v>22037844.530000001</v>
      </c>
      <c r="H127" s="3">
        <f>H130+H133+H136+H139+H142</f>
        <v>0</v>
      </c>
      <c r="I127" s="3">
        <f>I130+I133+I136+I139+I142+I163</f>
        <v>2486807.0700000003</v>
      </c>
      <c r="J127" s="3">
        <f t="shared" ref="J127" si="115">J130+J133+J136+J139+J142</f>
        <v>2187883.2800000003</v>
      </c>
      <c r="K127" s="3">
        <f>K130+K133+K136+K139+K142+K145</f>
        <v>1977382.0499999998</v>
      </c>
      <c r="L127" s="3">
        <f>L130+L133+L136+L139+L142+L145</f>
        <v>2621646.58</v>
      </c>
      <c r="M127" s="54">
        <f>M130+M133+M136+M139+M142+M145+M148</f>
        <v>2833125.55</v>
      </c>
      <c r="N127" s="54">
        <f t="shared" si="112"/>
        <v>3209000</v>
      </c>
      <c r="O127" s="3">
        <f t="shared" ref="O127" si="116">O130+O133+O136+O139+O142+O145+O148</f>
        <v>3313000</v>
      </c>
      <c r="P127" s="3">
        <f t="shared" si="112"/>
        <v>3409000</v>
      </c>
      <c r="Q127" s="115"/>
      <c r="R127" s="115"/>
      <c r="S127" s="115"/>
      <c r="T127" s="115"/>
      <c r="U127" s="115"/>
      <c r="V127" s="115"/>
      <c r="W127" s="115"/>
      <c r="X127" s="109"/>
      <c r="Y127" s="115"/>
      <c r="Z127" s="115"/>
      <c r="AA127" s="115"/>
      <c r="AB127" s="115"/>
    </row>
    <row r="128" spans="1:28" s="13" customFormat="1" ht="60">
      <c r="A128" s="116"/>
      <c r="B128" s="145"/>
      <c r="C128" s="116"/>
      <c r="D128" s="73">
        <v>2027</v>
      </c>
      <c r="E128" s="148"/>
      <c r="F128" s="19" t="s">
        <v>17</v>
      </c>
      <c r="G128" s="20">
        <f t="shared" si="114"/>
        <v>23000</v>
      </c>
      <c r="H128" s="3">
        <f>H131+H134+H137+H140+H143</f>
        <v>0</v>
      </c>
      <c r="I128" s="3"/>
      <c r="J128" s="3"/>
      <c r="K128" s="3"/>
      <c r="L128" s="3">
        <f>L131+L134+L137+L146</f>
        <v>23000</v>
      </c>
      <c r="M128" s="55"/>
      <c r="N128" s="96"/>
      <c r="O128" s="23"/>
      <c r="P128" s="23"/>
      <c r="Q128" s="116"/>
      <c r="R128" s="116"/>
      <c r="S128" s="116"/>
      <c r="T128" s="116"/>
      <c r="U128" s="116"/>
      <c r="V128" s="116"/>
      <c r="W128" s="116"/>
      <c r="X128" s="110"/>
      <c r="Y128" s="116"/>
      <c r="Z128" s="116"/>
      <c r="AA128" s="116"/>
      <c r="AB128" s="116"/>
    </row>
    <row r="129" spans="1:28" s="13" customFormat="1" ht="24">
      <c r="A129" s="114"/>
      <c r="B129" s="143" t="s">
        <v>32</v>
      </c>
      <c r="C129" s="114">
        <v>2020</v>
      </c>
      <c r="D129" s="216">
        <v>2027</v>
      </c>
      <c r="E129" s="146" t="s">
        <v>14</v>
      </c>
      <c r="F129" s="19" t="s">
        <v>15</v>
      </c>
      <c r="G129" s="20">
        <f t="shared" si="114"/>
        <v>17079753.890000001</v>
      </c>
      <c r="H129" s="3">
        <f t="shared" ref="H129:J129" si="117">H130+H131</f>
        <v>0</v>
      </c>
      <c r="I129" s="3">
        <f t="shared" si="117"/>
        <v>1813896.46</v>
      </c>
      <c r="J129" s="3">
        <f t="shared" si="117"/>
        <v>1707167.12</v>
      </c>
      <c r="K129" s="3">
        <f>K130+K131</f>
        <v>1787244.18</v>
      </c>
      <c r="L129" s="3">
        <f>L130+L131</f>
        <v>2100325.16</v>
      </c>
      <c r="M129" s="54">
        <f t="shared" ref="M129:P129" si="118">M130+M131</f>
        <v>1869120.97</v>
      </c>
      <c r="N129" s="54">
        <f t="shared" si="118"/>
        <v>2506000</v>
      </c>
      <c r="O129" s="3">
        <f t="shared" ref="O129" si="119">O130+O131</f>
        <v>2600000</v>
      </c>
      <c r="P129" s="3">
        <f t="shared" si="118"/>
        <v>2696000</v>
      </c>
      <c r="Q129" s="149" t="s">
        <v>45</v>
      </c>
      <c r="R129" s="190" t="s">
        <v>41</v>
      </c>
      <c r="S129" s="152"/>
      <c r="T129" s="27">
        <v>0</v>
      </c>
      <c r="U129" s="152">
        <v>100</v>
      </c>
      <c r="V129" s="140">
        <v>100</v>
      </c>
      <c r="W129" s="152">
        <v>100</v>
      </c>
      <c r="X129" s="140">
        <v>100</v>
      </c>
      <c r="Y129" s="152">
        <v>100</v>
      </c>
      <c r="Z129" s="152">
        <v>100</v>
      </c>
      <c r="AA129" s="152">
        <v>100</v>
      </c>
      <c r="AB129" s="152">
        <v>100</v>
      </c>
    </row>
    <row r="130" spans="1:28" s="13" customFormat="1" ht="96">
      <c r="A130" s="115"/>
      <c r="B130" s="144"/>
      <c r="C130" s="115"/>
      <c r="D130" s="217"/>
      <c r="E130" s="147"/>
      <c r="F130" s="19" t="s">
        <v>16</v>
      </c>
      <c r="G130" s="20">
        <f t="shared" si="114"/>
        <v>17079753.890000001</v>
      </c>
      <c r="H130" s="3">
        <v>0</v>
      </c>
      <c r="I130" s="20">
        <v>1813896.46</v>
      </c>
      <c r="J130" s="20">
        <v>1707167.12</v>
      </c>
      <c r="K130" s="3">
        <v>1787244.18</v>
      </c>
      <c r="L130" s="3">
        <v>2100325.16</v>
      </c>
      <c r="M130" s="54">
        <v>1869120.97</v>
      </c>
      <c r="N130" s="94">
        <v>2506000</v>
      </c>
      <c r="O130" s="26">
        <v>2600000</v>
      </c>
      <c r="P130" s="26">
        <v>2696000</v>
      </c>
      <c r="Q130" s="150"/>
      <c r="R130" s="191"/>
      <c r="S130" s="153"/>
      <c r="T130" s="27"/>
      <c r="U130" s="153"/>
      <c r="V130" s="141"/>
      <c r="W130" s="153"/>
      <c r="X130" s="141"/>
      <c r="Y130" s="153"/>
      <c r="Z130" s="153"/>
      <c r="AA130" s="153"/>
      <c r="AB130" s="153"/>
    </row>
    <row r="131" spans="1:28" s="13" customFormat="1" ht="60">
      <c r="A131" s="116"/>
      <c r="B131" s="145"/>
      <c r="C131" s="116"/>
      <c r="D131" s="218"/>
      <c r="E131" s="148"/>
      <c r="F131" s="19" t="s">
        <v>17</v>
      </c>
      <c r="G131" s="20">
        <f t="shared" si="114"/>
        <v>0</v>
      </c>
      <c r="H131" s="3"/>
      <c r="I131" s="3"/>
      <c r="J131" s="3"/>
      <c r="K131" s="3"/>
      <c r="L131" s="3"/>
      <c r="M131" s="55"/>
      <c r="N131" s="96"/>
      <c r="O131" s="23"/>
      <c r="P131" s="23"/>
      <c r="Q131" s="151"/>
      <c r="R131" s="192"/>
      <c r="S131" s="154"/>
      <c r="T131" s="27"/>
      <c r="U131" s="154"/>
      <c r="V131" s="142"/>
      <c r="W131" s="154"/>
      <c r="X131" s="142"/>
      <c r="Y131" s="154"/>
      <c r="Z131" s="154"/>
      <c r="AA131" s="154"/>
      <c r="AB131" s="154"/>
    </row>
    <row r="132" spans="1:28" s="13" customFormat="1" ht="24">
      <c r="A132" s="114"/>
      <c r="B132" s="143" t="s">
        <v>33</v>
      </c>
      <c r="C132" s="114">
        <v>2020</v>
      </c>
      <c r="D132" s="216">
        <v>2027</v>
      </c>
      <c r="E132" s="146" t="s">
        <v>14</v>
      </c>
      <c r="F132" s="19" t="s">
        <v>15</v>
      </c>
      <c r="G132" s="20">
        <f t="shared" si="114"/>
        <v>870933.2</v>
      </c>
      <c r="H132" s="3">
        <f t="shared" ref="H132:J132" si="120">H133+H134</f>
        <v>0</v>
      </c>
      <c r="I132" s="20">
        <f t="shared" si="120"/>
        <v>66772</v>
      </c>
      <c r="J132" s="20">
        <f t="shared" si="120"/>
        <v>72048</v>
      </c>
      <c r="K132" s="3">
        <f>K133+K134</f>
        <v>0</v>
      </c>
      <c r="L132" s="3">
        <f>L133+L134</f>
        <v>147033.20000000001</v>
      </c>
      <c r="M132" s="57">
        <f t="shared" ref="M132:P132" si="121">M133+M134</f>
        <v>135080</v>
      </c>
      <c r="N132" s="54">
        <f t="shared" si="121"/>
        <v>150000</v>
      </c>
      <c r="O132" s="3">
        <f t="shared" ref="O132" si="122">O133+O134</f>
        <v>150000</v>
      </c>
      <c r="P132" s="3">
        <f t="shared" si="121"/>
        <v>150000</v>
      </c>
      <c r="Q132" s="149" t="s">
        <v>114</v>
      </c>
      <c r="R132" s="181" t="s">
        <v>41</v>
      </c>
      <c r="S132" s="181"/>
      <c r="T132" s="42">
        <v>0</v>
      </c>
      <c r="U132" s="181">
        <v>100</v>
      </c>
      <c r="V132" s="187">
        <v>100</v>
      </c>
      <c r="W132" s="181"/>
      <c r="X132" s="187">
        <v>100</v>
      </c>
      <c r="Y132" s="181">
        <v>100</v>
      </c>
      <c r="Z132" s="181">
        <v>100</v>
      </c>
      <c r="AA132" s="181">
        <v>100</v>
      </c>
      <c r="AB132" s="181">
        <v>100</v>
      </c>
    </row>
    <row r="133" spans="1:28" s="13" customFormat="1" ht="96">
      <c r="A133" s="115"/>
      <c r="B133" s="144"/>
      <c r="C133" s="115"/>
      <c r="D133" s="217"/>
      <c r="E133" s="147"/>
      <c r="F133" s="19" t="s">
        <v>16</v>
      </c>
      <c r="G133" s="20">
        <f t="shared" si="114"/>
        <v>847933.2</v>
      </c>
      <c r="H133" s="3">
        <v>0</v>
      </c>
      <c r="I133" s="3">
        <v>66772</v>
      </c>
      <c r="J133" s="3">
        <v>72048</v>
      </c>
      <c r="K133" s="3">
        <v>0</v>
      </c>
      <c r="L133" s="3">
        <v>124033.2</v>
      </c>
      <c r="M133" s="54">
        <v>135080</v>
      </c>
      <c r="N133" s="94">
        <v>150000</v>
      </c>
      <c r="O133" s="26">
        <v>150000</v>
      </c>
      <c r="P133" s="26">
        <v>150000</v>
      </c>
      <c r="Q133" s="150"/>
      <c r="R133" s="182"/>
      <c r="S133" s="182"/>
      <c r="T133" s="42"/>
      <c r="U133" s="182"/>
      <c r="V133" s="188"/>
      <c r="W133" s="182"/>
      <c r="X133" s="188"/>
      <c r="Y133" s="182"/>
      <c r="Z133" s="182"/>
      <c r="AA133" s="182"/>
      <c r="AB133" s="182"/>
    </row>
    <row r="134" spans="1:28" s="13" customFormat="1" ht="60">
      <c r="A134" s="116"/>
      <c r="B134" s="145"/>
      <c r="C134" s="116"/>
      <c r="D134" s="218"/>
      <c r="E134" s="148"/>
      <c r="F134" s="19" t="s">
        <v>17</v>
      </c>
      <c r="G134" s="20">
        <f t="shared" si="114"/>
        <v>23000</v>
      </c>
      <c r="H134" s="3"/>
      <c r="I134" s="3"/>
      <c r="J134" s="3"/>
      <c r="K134" s="3"/>
      <c r="L134" s="3">
        <v>23000</v>
      </c>
      <c r="M134" s="55"/>
      <c r="N134" s="96"/>
      <c r="O134" s="23"/>
      <c r="P134" s="23"/>
      <c r="Q134" s="151"/>
      <c r="R134" s="183"/>
      <c r="S134" s="183"/>
      <c r="T134" s="42"/>
      <c r="U134" s="183"/>
      <c r="V134" s="189"/>
      <c r="W134" s="183"/>
      <c r="X134" s="189"/>
      <c r="Y134" s="183"/>
      <c r="Z134" s="183"/>
      <c r="AA134" s="183"/>
      <c r="AB134" s="183"/>
    </row>
    <row r="135" spans="1:28" s="13" customFormat="1" ht="29.25" customHeight="1">
      <c r="A135" s="114"/>
      <c r="B135" s="143" t="s">
        <v>34</v>
      </c>
      <c r="C135" s="114">
        <v>2020</v>
      </c>
      <c r="D135" s="216">
        <v>2027</v>
      </c>
      <c r="E135" s="146" t="s">
        <v>14</v>
      </c>
      <c r="F135" s="19" t="s">
        <v>15</v>
      </c>
      <c r="G135" s="20">
        <f t="shared" si="114"/>
        <v>151738.79999999999</v>
      </c>
      <c r="H135" s="3">
        <f t="shared" ref="H135:J135" si="123">H136+H137</f>
        <v>0</v>
      </c>
      <c r="I135" s="3">
        <f t="shared" si="123"/>
        <v>20642.8</v>
      </c>
      <c r="J135" s="3">
        <f t="shared" si="123"/>
        <v>0</v>
      </c>
      <c r="K135" s="3">
        <f>K136+K137</f>
        <v>25000</v>
      </c>
      <c r="L135" s="3">
        <f t="shared" ref="L135:P135" si="124">L136+L137</f>
        <v>13000</v>
      </c>
      <c r="M135" s="54">
        <f t="shared" si="124"/>
        <v>18096</v>
      </c>
      <c r="N135" s="54">
        <f t="shared" si="124"/>
        <v>25000</v>
      </c>
      <c r="O135" s="3">
        <f t="shared" ref="O135" si="125">O136+O137</f>
        <v>25000</v>
      </c>
      <c r="P135" s="3">
        <f t="shared" si="124"/>
        <v>25000</v>
      </c>
      <c r="Q135" s="149" t="s">
        <v>110</v>
      </c>
      <c r="R135" s="152" t="s">
        <v>41</v>
      </c>
      <c r="S135" s="152"/>
      <c r="T135" s="27"/>
      <c r="U135" s="152">
        <v>100</v>
      </c>
      <c r="V135" s="140">
        <v>0</v>
      </c>
      <c r="W135" s="152">
        <v>100</v>
      </c>
      <c r="X135" s="140">
        <v>100</v>
      </c>
      <c r="Y135" s="152">
        <v>100</v>
      </c>
      <c r="Z135" s="152">
        <v>100</v>
      </c>
      <c r="AA135" s="152">
        <v>100</v>
      </c>
      <c r="AB135" s="152">
        <v>100</v>
      </c>
    </row>
    <row r="136" spans="1:28" s="13" customFormat="1" ht="99" customHeight="1">
      <c r="A136" s="115"/>
      <c r="B136" s="144"/>
      <c r="C136" s="115"/>
      <c r="D136" s="217"/>
      <c r="E136" s="147"/>
      <c r="F136" s="19" t="s">
        <v>16</v>
      </c>
      <c r="G136" s="20">
        <f t="shared" si="114"/>
        <v>151738.79999999999</v>
      </c>
      <c r="H136" s="3">
        <v>0</v>
      </c>
      <c r="I136" s="3">
        <v>20642.8</v>
      </c>
      <c r="J136" s="3">
        <v>0</v>
      </c>
      <c r="K136" s="3">
        <v>25000</v>
      </c>
      <c r="L136" s="3">
        <v>13000</v>
      </c>
      <c r="M136" s="54">
        <v>18096</v>
      </c>
      <c r="N136" s="94">
        <v>25000</v>
      </c>
      <c r="O136" s="26">
        <v>25000</v>
      </c>
      <c r="P136" s="26">
        <v>25000</v>
      </c>
      <c r="Q136" s="150"/>
      <c r="R136" s="153"/>
      <c r="S136" s="153"/>
      <c r="T136" s="27"/>
      <c r="U136" s="153"/>
      <c r="V136" s="141"/>
      <c r="W136" s="153"/>
      <c r="X136" s="141"/>
      <c r="Y136" s="153"/>
      <c r="Z136" s="153"/>
      <c r="AA136" s="153"/>
      <c r="AB136" s="153"/>
    </row>
    <row r="137" spans="1:28" s="13" customFormat="1" ht="63" customHeight="1">
      <c r="A137" s="116"/>
      <c r="B137" s="145"/>
      <c r="C137" s="116"/>
      <c r="D137" s="218"/>
      <c r="E137" s="148"/>
      <c r="F137" s="19" t="s">
        <v>17</v>
      </c>
      <c r="G137" s="20">
        <f t="shared" si="114"/>
        <v>0</v>
      </c>
      <c r="H137" s="3"/>
      <c r="I137" s="3"/>
      <c r="J137" s="3"/>
      <c r="K137" s="3"/>
      <c r="L137" s="3"/>
      <c r="M137" s="55"/>
      <c r="N137" s="96"/>
      <c r="O137" s="23"/>
      <c r="P137" s="23"/>
      <c r="Q137" s="151"/>
      <c r="R137" s="154"/>
      <c r="S137" s="154"/>
      <c r="T137" s="27"/>
      <c r="U137" s="154"/>
      <c r="V137" s="142"/>
      <c r="W137" s="154"/>
      <c r="X137" s="142"/>
      <c r="Y137" s="154"/>
      <c r="Z137" s="154"/>
      <c r="AA137" s="154"/>
      <c r="AB137" s="154"/>
    </row>
    <row r="138" spans="1:28" s="13" customFormat="1" ht="75" hidden="1" customHeight="1">
      <c r="A138" s="114"/>
      <c r="B138" s="143" t="s">
        <v>35</v>
      </c>
      <c r="C138" s="114">
        <v>2019</v>
      </c>
      <c r="D138" s="216">
        <v>2024</v>
      </c>
      <c r="E138" s="146" t="s">
        <v>14</v>
      </c>
      <c r="F138" s="19" t="s">
        <v>15</v>
      </c>
      <c r="G138" s="20">
        <f t="shared" si="114"/>
        <v>0</v>
      </c>
      <c r="H138" s="3">
        <f t="shared" ref="H138:J138" si="126">H139+H140</f>
        <v>0</v>
      </c>
      <c r="I138" s="3">
        <f t="shared" si="126"/>
        <v>0</v>
      </c>
      <c r="J138" s="3">
        <f t="shared" si="126"/>
        <v>0</v>
      </c>
      <c r="K138" s="3">
        <f>K139+K140</f>
        <v>0</v>
      </c>
      <c r="L138" s="3">
        <f t="shared" ref="L138:M138" si="127">L139+L140</f>
        <v>0</v>
      </c>
      <c r="M138" s="54">
        <f t="shared" si="127"/>
        <v>0</v>
      </c>
      <c r="N138" s="94"/>
      <c r="O138" s="26"/>
      <c r="P138" s="26"/>
      <c r="Q138" s="36" t="s">
        <v>46</v>
      </c>
      <c r="R138" s="21" t="s">
        <v>41</v>
      </c>
      <c r="S138" s="21"/>
      <c r="T138" s="21"/>
      <c r="U138" s="21"/>
      <c r="V138" s="21"/>
      <c r="W138" s="21"/>
      <c r="X138" s="32"/>
      <c r="Y138" s="38"/>
      <c r="Z138" s="43"/>
      <c r="AA138" s="43"/>
      <c r="AB138" s="43"/>
    </row>
    <row r="139" spans="1:28" s="13" customFormat="1" ht="63.75" hidden="1" customHeight="1">
      <c r="A139" s="115"/>
      <c r="B139" s="144"/>
      <c r="C139" s="115"/>
      <c r="D139" s="217"/>
      <c r="E139" s="147"/>
      <c r="F139" s="19" t="s">
        <v>16</v>
      </c>
      <c r="G139" s="20">
        <f t="shared" si="114"/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54">
        <v>0</v>
      </c>
      <c r="N139" s="94"/>
      <c r="O139" s="26"/>
      <c r="P139" s="26"/>
      <c r="Q139" s="40"/>
      <c r="R139" s="37"/>
      <c r="S139" s="21"/>
      <c r="T139" s="21"/>
      <c r="U139" s="37"/>
      <c r="V139" s="37"/>
      <c r="W139" s="37"/>
      <c r="X139" s="12"/>
      <c r="Y139" s="38"/>
      <c r="Z139" s="38"/>
      <c r="AA139" s="38"/>
      <c r="AB139" s="38"/>
    </row>
    <row r="140" spans="1:28" s="13" customFormat="1" ht="42.75" hidden="1" customHeight="1">
      <c r="A140" s="116"/>
      <c r="B140" s="145"/>
      <c r="C140" s="116"/>
      <c r="D140" s="218"/>
      <c r="E140" s="148"/>
      <c r="F140" s="19" t="s">
        <v>17</v>
      </c>
      <c r="G140" s="20">
        <f t="shared" si="114"/>
        <v>0</v>
      </c>
      <c r="H140" s="3"/>
      <c r="I140" s="3"/>
      <c r="J140" s="3"/>
      <c r="K140" s="3"/>
      <c r="L140" s="3"/>
      <c r="M140" s="55"/>
      <c r="N140" s="96"/>
      <c r="O140" s="23"/>
      <c r="P140" s="23"/>
      <c r="Q140" s="40"/>
      <c r="R140" s="37"/>
      <c r="S140" s="21"/>
      <c r="T140" s="21"/>
      <c r="U140" s="37"/>
      <c r="V140" s="37"/>
      <c r="W140" s="37"/>
      <c r="X140" s="12"/>
      <c r="Y140" s="38"/>
      <c r="Z140" s="38"/>
      <c r="AA140" s="38"/>
      <c r="AB140" s="38"/>
    </row>
    <row r="141" spans="1:28" s="13" customFormat="1" ht="24">
      <c r="A141" s="63"/>
      <c r="B141" s="143" t="s">
        <v>38</v>
      </c>
      <c r="C141" s="114">
        <v>2020</v>
      </c>
      <c r="D141" s="216">
        <v>2027</v>
      </c>
      <c r="E141" s="146" t="s">
        <v>14</v>
      </c>
      <c r="F141" s="19" t="s">
        <v>15</v>
      </c>
      <c r="G141" s="20">
        <f t="shared" si="114"/>
        <v>3871873.6399999997</v>
      </c>
      <c r="H141" s="3">
        <f>H142</f>
        <v>0</v>
      </c>
      <c r="I141" s="3">
        <f t="shared" ref="I141:J141" si="128">I142</f>
        <v>579195.81000000006</v>
      </c>
      <c r="J141" s="3">
        <f t="shared" si="128"/>
        <v>408668.15999999997</v>
      </c>
      <c r="K141" s="3">
        <f>K142</f>
        <v>155237.87</v>
      </c>
      <c r="L141" s="3">
        <f t="shared" ref="L141:M141" si="129">L142</f>
        <v>373943.22</v>
      </c>
      <c r="M141" s="54">
        <f t="shared" si="129"/>
        <v>810828.58</v>
      </c>
      <c r="N141" s="54">
        <f t="shared" ref="N141:P141" si="130">N142+N143</f>
        <v>508000</v>
      </c>
      <c r="O141" s="3">
        <f t="shared" ref="O141" si="131">O142+O143</f>
        <v>518000</v>
      </c>
      <c r="P141" s="3">
        <f t="shared" si="130"/>
        <v>518000</v>
      </c>
      <c r="Q141" s="149" t="s">
        <v>47</v>
      </c>
      <c r="R141" s="152" t="s">
        <v>41</v>
      </c>
      <c r="S141" s="152"/>
      <c r="T141" s="27">
        <v>0</v>
      </c>
      <c r="U141" s="152">
        <v>100</v>
      </c>
      <c r="V141" s="140">
        <v>100</v>
      </c>
      <c r="W141" s="152">
        <v>100</v>
      </c>
      <c r="X141" s="140">
        <v>100</v>
      </c>
      <c r="Y141" s="152">
        <v>100</v>
      </c>
      <c r="Z141" s="152">
        <v>100</v>
      </c>
      <c r="AA141" s="152">
        <v>100</v>
      </c>
      <c r="AB141" s="152">
        <v>100</v>
      </c>
    </row>
    <row r="142" spans="1:28" s="13" customFormat="1" ht="95.25" customHeight="1">
      <c r="A142" s="63"/>
      <c r="B142" s="144"/>
      <c r="C142" s="115"/>
      <c r="D142" s="217"/>
      <c r="E142" s="147"/>
      <c r="F142" s="19" t="s">
        <v>16</v>
      </c>
      <c r="G142" s="20">
        <f t="shared" si="114"/>
        <v>3871873.6399999997</v>
      </c>
      <c r="H142" s="3">
        <v>0</v>
      </c>
      <c r="I142" s="20">
        <v>579195.81000000006</v>
      </c>
      <c r="J142" s="20">
        <v>408668.15999999997</v>
      </c>
      <c r="K142" s="3">
        <v>155237.87</v>
      </c>
      <c r="L142" s="3">
        <v>373943.22</v>
      </c>
      <c r="M142" s="57">
        <v>810828.58</v>
      </c>
      <c r="N142" s="97">
        <v>508000</v>
      </c>
      <c r="O142" s="35">
        <v>518000</v>
      </c>
      <c r="P142" s="35">
        <v>518000</v>
      </c>
      <c r="Q142" s="150"/>
      <c r="R142" s="153"/>
      <c r="S142" s="153"/>
      <c r="T142" s="27"/>
      <c r="U142" s="153"/>
      <c r="V142" s="141"/>
      <c r="W142" s="153"/>
      <c r="X142" s="141"/>
      <c r="Y142" s="153"/>
      <c r="Z142" s="153"/>
      <c r="AA142" s="153"/>
      <c r="AB142" s="153"/>
    </row>
    <row r="143" spans="1:28" s="13" customFormat="1" ht="62.25" customHeight="1">
      <c r="A143" s="63"/>
      <c r="B143" s="145"/>
      <c r="C143" s="116"/>
      <c r="D143" s="218"/>
      <c r="E143" s="148"/>
      <c r="F143" s="19" t="s">
        <v>17</v>
      </c>
      <c r="G143" s="20">
        <f t="shared" si="114"/>
        <v>0</v>
      </c>
      <c r="H143" s="3"/>
      <c r="I143" s="3"/>
      <c r="J143" s="3"/>
      <c r="K143" s="3"/>
      <c r="L143" s="3"/>
      <c r="M143" s="55"/>
      <c r="N143" s="96"/>
      <c r="O143" s="23"/>
      <c r="P143" s="23"/>
      <c r="Q143" s="151"/>
      <c r="R143" s="154"/>
      <c r="S143" s="154"/>
      <c r="T143" s="27"/>
      <c r="U143" s="154"/>
      <c r="V143" s="142"/>
      <c r="W143" s="154"/>
      <c r="X143" s="142"/>
      <c r="Y143" s="154"/>
      <c r="Z143" s="154"/>
      <c r="AA143" s="154"/>
      <c r="AB143" s="154"/>
    </row>
    <row r="144" spans="1:28" s="13" customFormat="1" ht="27" customHeight="1">
      <c r="A144" s="63"/>
      <c r="B144" s="143" t="s">
        <v>126</v>
      </c>
      <c r="C144" s="114">
        <v>2022</v>
      </c>
      <c r="D144" s="216">
        <v>2027</v>
      </c>
      <c r="E144" s="146" t="s">
        <v>14</v>
      </c>
      <c r="F144" s="19" t="s">
        <v>15</v>
      </c>
      <c r="G144" s="20">
        <f t="shared" si="114"/>
        <v>80245</v>
      </c>
      <c r="H144" s="3"/>
      <c r="I144" s="3"/>
      <c r="J144" s="3"/>
      <c r="K144" s="3">
        <f>K145+K146</f>
        <v>9900</v>
      </c>
      <c r="L144" s="3">
        <f>L145+L146</f>
        <v>10345</v>
      </c>
      <c r="M144" s="54">
        <f t="shared" ref="M144:P144" si="132">M145+M146</f>
        <v>0</v>
      </c>
      <c r="N144" s="54">
        <f t="shared" si="132"/>
        <v>20000</v>
      </c>
      <c r="O144" s="3">
        <f t="shared" ref="O144" si="133">O145+O146</f>
        <v>20000</v>
      </c>
      <c r="P144" s="3">
        <f t="shared" si="132"/>
        <v>20000</v>
      </c>
      <c r="Q144" s="149" t="s">
        <v>110</v>
      </c>
      <c r="R144" s="152" t="s">
        <v>41</v>
      </c>
      <c r="S144" s="184"/>
      <c r="T144" s="184"/>
      <c r="U144" s="184"/>
      <c r="V144" s="184"/>
      <c r="W144" s="152">
        <v>100</v>
      </c>
      <c r="X144" s="140">
        <v>100</v>
      </c>
      <c r="Y144" s="140"/>
      <c r="Z144" s="140">
        <v>100</v>
      </c>
      <c r="AA144" s="140">
        <v>100</v>
      </c>
      <c r="AB144" s="140">
        <v>100</v>
      </c>
    </row>
    <row r="145" spans="1:28" s="13" customFormat="1" ht="99" customHeight="1">
      <c r="A145" s="63"/>
      <c r="B145" s="144"/>
      <c r="C145" s="115"/>
      <c r="D145" s="217"/>
      <c r="E145" s="147"/>
      <c r="F145" s="19" t="s">
        <v>16</v>
      </c>
      <c r="G145" s="20">
        <f t="shared" si="114"/>
        <v>80245</v>
      </c>
      <c r="H145" s="3"/>
      <c r="I145" s="3"/>
      <c r="J145" s="3"/>
      <c r="K145" s="3">
        <v>9900</v>
      </c>
      <c r="L145" s="3">
        <v>10345</v>
      </c>
      <c r="M145" s="54">
        <v>0</v>
      </c>
      <c r="N145" s="94">
        <v>20000</v>
      </c>
      <c r="O145" s="26">
        <v>20000</v>
      </c>
      <c r="P145" s="26">
        <v>20000</v>
      </c>
      <c r="Q145" s="150"/>
      <c r="R145" s="153"/>
      <c r="S145" s="185"/>
      <c r="T145" s="185"/>
      <c r="U145" s="185"/>
      <c r="V145" s="185"/>
      <c r="W145" s="153"/>
      <c r="X145" s="141"/>
      <c r="Y145" s="141"/>
      <c r="Z145" s="141"/>
      <c r="AA145" s="141"/>
      <c r="AB145" s="141"/>
    </row>
    <row r="146" spans="1:28" s="13" customFormat="1" ht="68.25" customHeight="1">
      <c r="A146" s="63"/>
      <c r="B146" s="145"/>
      <c r="C146" s="116"/>
      <c r="D146" s="218"/>
      <c r="E146" s="148"/>
      <c r="F146" s="19" t="s">
        <v>17</v>
      </c>
      <c r="G146" s="20">
        <f t="shared" si="114"/>
        <v>0</v>
      </c>
      <c r="H146" s="3"/>
      <c r="I146" s="3"/>
      <c r="J146" s="3"/>
      <c r="K146" s="3"/>
      <c r="L146" s="3"/>
      <c r="M146" s="58"/>
      <c r="N146" s="100"/>
      <c r="O146" s="44"/>
      <c r="P146" s="44"/>
      <c r="Q146" s="151"/>
      <c r="R146" s="154"/>
      <c r="S146" s="186"/>
      <c r="T146" s="186"/>
      <c r="U146" s="186"/>
      <c r="V146" s="186"/>
      <c r="W146" s="154"/>
      <c r="X146" s="142"/>
      <c r="Y146" s="142"/>
      <c r="Z146" s="142"/>
      <c r="AA146" s="142"/>
      <c r="AB146" s="142"/>
    </row>
    <row r="147" spans="1:28" s="13" customFormat="1" ht="27" customHeight="1">
      <c r="A147" s="63"/>
      <c r="B147" s="143" t="s">
        <v>173</v>
      </c>
      <c r="C147" s="114">
        <v>2024</v>
      </c>
      <c r="D147" s="216">
        <v>2027</v>
      </c>
      <c r="E147" s="146" t="s">
        <v>14</v>
      </c>
      <c r="F147" s="19" t="s">
        <v>15</v>
      </c>
      <c r="G147" s="20">
        <f t="shared" si="114"/>
        <v>0</v>
      </c>
      <c r="H147" s="3"/>
      <c r="I147" s="3"/>
      <c r="J147" s="3"/>
      <c r="K147" s="3"/>
      <c r="L147" s="3"/>
      <c r="M147" s="54">
        <f t="shared" ref="M147:P147" si="134">M148+M149</f>
        <v>0</v>
      </c>
      <c r="N147" s="54">
        <f t="shared" si="134"/>
        <v>0</v>
      </c>
      <c r="O147" s="3">
        <f t="shared" ref="O147" si="135">O148+O149</f>
        <v>0</v>
      </c>
      <c r="P147" s="3">
        <f t="shared" si="134"/>
        <v>0</v>
      </c>
      <c r="Q147" s="149" t="s">
        <v>110</v>
      </c>
      <c r="R147" s="152" t="s">
        <v>41</v>
      </c>
      <c r="S147" s="184"/>
      <c r="T147" s="184"/>
      <c r="U147" s="184"/>
      <c r="V147" s="184"/>
      <c r="W147" s="152"/>
      <c r="X147" s="140"/>
      <c r="Y147" s="140"/>
      <c r="Z147" s="140"/>
      <c r="AA147" s="140"/>
      <c r="AB147" s="140"/>
    </row>
    <row r="148" spans="1:28" s="13" customFormat="1" ht="99" customHeight="1">
      <c r="A148" s="63"/>
      <c r="B148" s="144"/>
      <c r="C148" s="115"/>
      <c r="D148" s="217"/>
      <c r="E148" s="147"/>
      <c r="F148" s="19" t="s">
        <v>16</v>
      </c>
      <c r="G148" s="20">
        <f t="shared" si="114"/>
        <v>0</v>
      </c>
      <c r="H148" s="3"/>
      <c r="I148" s="3"/>
      <c r="J148" s="3"/>
      <c r="K148" s="3"/>
      <c r="L148" s="3"/>
      <c r="M148" s="54"/>
      <c r="N148" s="94"/>
      <c r="O148" s="26"/>
      <c r="P148" s="26"/>
      <c r="Q148" s="150"/>
      <c r="R148" s="153"/>
      <c r="S148" s="185"/>
      <c r="T148" s="185"/>
      <c r="U148" s="185"/>
      <c r="V148" s="185"/>
      <c r="W148" s="153"/>
      <c r="X148" s="141"/>
      <c r="Y148" s="141"/>
      <c r="Z148" s="141"/>
      <c r="AA148" s="141"/>
      <c r="AB148" s="141"/>
    </row>
    <row r="149" spans="1:28" s="13" customFormat="1" ht="68.25" customHeight="1">
      <c r="A149" s="63"/>
      <c r="B149" s="145"/>
      <c r="C149" s="116"/>
      <c r="D149" s="218"/>
      <c r="E149" s="148"/>
      <c r="F149" s="19" t="s">
        <v>17</v>
      </c>
      <c r="G149" s="20">
        <f t="shared" si="114"/>
        <v>0</v>
      </c>
      <c r="H149" s="3"/>
      <c r="I149" s="3"/>
      <c r="J149" s="3"/>
      <c r="K149" s="3"/>
      <c r="L149" s="3"/>
      <c r="M149" s="58"/>
      <c r="N149" s="100"/>
      <c r="O149" s="44"/>
      <c r="P149" s="44"/>
      <c r="Q149" s="151"/>
      <c r="R149" s="154"/>
      <c r="S149" s="186"/>
      <c r="T149" s="186"/>
      <c r="U149" s="186"/>
      <c r="V149" s="186"/>
      <c r="W149" s="154"/>
      <c r="X149" s="142"/>
      <c r="Y149" s="142"/>
      <c r="Z149" s="142"/>
      <c r="AA149" s="142"/>
      <c r="AB149" s="142"/>
    </row>
    <row r="150" spans="1:28" s="25" customFormat="1" ht="27" customHeight="1">
      <c r="A150" s="61"/>
      <c r="B150" s="247" t="s">
        <v>174</v>
      </c>
      <c r="C150" s="114">
        <v>2020</v>
      </c>
      <c r="D150" s="216">
        <v>2027</v>
      </c>
      <c r="E150" s="170" t="s">
        <v>14</v>
      </c>
      <c r="F150" s="24" t="s">
        <v>15</v>
      </c>
      <c r="G150" s="20">
        <f t="shared" si="114"/>
        <v>2869615.5300000003</v>
      </c>
      <c r="H150" s="3">
        <f>H151+H152</f>
        <v>0</v>
      </c>
      <c r="I150" s="3">
        <f t="shared" ref="I150:J150" si="136">I151+I152</f>
        <v>1008973.61</v>
      </c>
      <c r="J150" s="3">
        <f t="shared" si="136"/>
        <v>563222.55000000005</v>
      </c>
      <c r="K150" s="3">
        <f>K151+K152</f>
        <v>177857.6</v>
      </c>
      <c r="L150" s="3">
        <f>L151+L152</f>
        <v>588935.79</v>
      </c>
      <c r="M150" s="54">
        <f t="shared" ref="M150:P150" si="137">M151+M152</f>
        <v>440625.98</v>
      </c>
      <c r="N150" s="54">
        <f t="shared" si="137"/>
        <v>30000</v>
      </c>
      <c r="O150" s="3">
        <f t="shared" ref="O150" si="138">O151+O152</f>
        <v>30000</v>
      </c>
      <c r="P150" s="3">
        <f t="shared" si="137"/>
        <v>30000</v>
      </c>
      <c r="Q150" s="114" t="s">
        <v>13</v>
      </c>
      <c r="R150" s="114" t="s">
        <v>13</v>
      </c>
      <c r="S150" s="114" t="s">
        <v>13</v>
      </c>
      <c r="T150" s="114" t="s">
        <v>13</v>
      </c>
      <c r="U150" s="114" t="s">
        <v>13</v>
      </c>
      <c r="V150" s="114" t="s">
        <v>13</v>
      </c>
      <c r="W150" s="114" t="s">
        <v>13</v>
      </c>
      <c r="X150" s="108" t="s">
        <v>13</v>
      </c>
      <c r="Y150" s="114" t="s">
        <v>13</v>
      </c>
      <c r="Z150" s="114" t="s">
        <v>13</v>
      </c>
      <c r="AA150" s="114" t="s">
        <v>13</v>
      </c>
      <c r="AB150" s="114" t="s">
        <v>13</v>
      </c>
    </row>
    <row r="151" spans="1:28" s="25" customFormat="1" ht="99.75" customHeight="1">
      <c r="A151" s="61"/>
      <c r="B151" s="248"/>
      <c r="C151" s="115"/>
      <c r="D151" s="217"/>
      <c r="E151" s="171"/>
      <c r="F151" s="24" t="s">
        <v>16</v>
      </c>
      <c r="G151" s="20">
        <f t="shared" si="114"/>
        <v>1351877.1300000001</v>
      </c>
      <c r="H151" s="3">
        <f>H154</f>
        <v>0</v>
      </c>
      <c r="I151" s="3">
        <f t="shared" ref="I151:J152" si="139">I154</f>
        <v>619093.61</v>
      </c>
      <c r="J151" s="3">
        <f t="shared" si="139"/>
        <v>563222.55000000005</v>
      </c>
      <c r="K151" s="3">
        <f t="shared" ref="K151:P151" si="140">K154</f>
        <v>13357.88</v>
      </c>
      <c r="L151" s="3">
        <f t="shared" si="140"/>
        <v>35621.79</v>
      </c>
      <c r="M151" s="54">
        <f t="shared" si="140"/>
        <v>30581.3</v>
      </c>
      <c r="N151" s="54">
        <f t="shared" si="140"/>
        <v>30000</v>
      </c>
      <c r="O151" s="3">
        <f t="shared" si="140"/>
        <v>30000</v>
      </c>
      <c r="P151" s="3">
        <f t="shared" si="140"/>
        <v>30000</v>
      </c>
      <c r="Q151" s="115"/>
      <c r="R151" s="115"/>
      <c r="S151" s="115"/>
      <c r="T151" s="115"/>
      <c r="U151" s="115"/>
      <c r="V151" s="115"/>
      <c r="W151" s="115"/>
      <c r="X151" s="109"/>
      <c r="Y151" s="115"/>
      <c r="Z151" s="115"/>
      <c r="AA151" s="115"/>
      <c r="AB151" s="115"/>
    </row>
    <row r="152" spans="1:28" s="25" customFormat="1" ht="68.25" customHeight="1">
      <c r="A152" s="61"/>
      <c r="B152" s="249"/>
      <c r="C152" s="116"/>
      <c r="D152" s="218"/>
      <c r="E152" s="172"/>
      <c r="F152" s="24" t="s">
        <v>17</v>
      </c>
      <c r="G152" s="20">
        <f t="shared" si="114"/>
        <v>1517738.4</v>
      </c>
      <c r="H152" s="3">
        <f>H155</f>
        <v>0</v>
      </c>
      <c r="I152" s="3">
        <f t="shared" si="139"/>
        <v>389880</v>
      </c>
      <c r="J152" s="3">
        <f t="shared" si="139"/>
        <v>0</v>
      </c>
      <c r="K152" s="3">
        <f>K155</f>
        <v>164499.72</v>
      </c>
      <c r="L152" s="3">
        <f t="shared" ref="L152:P152" si="141">L155</f>
        <v>553314</v>
      </c>
      <c r="M152" s="54">
        <f t="shared" si="141"/>
        <v>410044.68</v>
      </c>
      <c r="N152" s="54">
        <f t="shared" si="141"/>
        <v>0</v>
      </c>
      <c r="O152" s="3">
        <f t="shared" ref="O152" si="142">O155</f>
        <v>0</v>
      </c>
      <c r="P152" s="3">
        <f t="shared" si="141"/>
        <v>0</v>
      </c>
      <c r="Q152" s="116"/>
      <c r="R152" s="116"/>
      <c r="S152" s="116"/>
      <c r="T152" s="116"/>
      <c r="U152" s="116"/>
      <c r="V152" s="116"/>
      <c r="W152" s="116"/>
      <c r="X152" s="110"/>
      <c r="Y152" s="116"/>
      <c r="Z152" s="116"/>
      <c r="AA152" s="116"/>
      <c r="AB152" s="116"/>
    </row>
    <row r="153" spans="1:28" s="25" customFormat="1" ht="31.5" customHeight="1">
      <c r="A153" s="61"/>
      <c r="B153" s="247" t="s">
        <v>175</v>
      </c>
      <c r="C153" s="114">
        <v>2020</v>
      </c>
      <c r="D153" s="216">
        <v>2027</v>
      </c>
      <c r="E153" s="170" t="s">
        <v>14</v>
      </c>
      <c r="F153" s="24" t="s">
        <v>15</v>
      </c>
      <c r="G153" s="20">
        <f t="shared" si="114"/>
        <v>2869615.5300000003</v>
      </c>
      <c r="H153" s="3">
        <f>H154+H155</f>
        <v>0</v>
      </c>
      <c r="I153" s="3">
        <f t="shared" ref="I153:J153" si="143">I154+I155</f>
        <v>1008973.61</v>
      </c>
      <c r="J153" s="3">
        <f t="shared" si="143"/>
        <v>563222.55000000005</v>
      </c>
      <c r="K153" s="3">
        <f>K154+K155</f>
        <v>177857.6</v>
      </c>
      <c r="L153" s="3">
        <f>L154+L155</f>
        <v>588935.79</v>
      </c>
      <c r="M153" s="54">
        <f t="shared" ref="M153:P153" si="144">M154+M155</f>
        <v>440625.98</v>
      </c>
      <c r="N153" s="54">
        <f t="shared" si="144"/>
        <v>30000</v>
      </c>
      <c r="O153" s="3">
        <f t="shared" ref="O153" si="145">O154+O155</f>
        <v>30000</v>
      </c>
      <c r="P153" s="3">
        <f t="shared" si="144"/>
        <v>30000</v>
      </c>
      <c r="Q153" s="114" t="s">
        <v>13</v>
      </c>
      <c r="R153" s="114" t="s">
        <v>13</v>
      </c>
      <c r="S153" s="114" t="s">
        <v>13</v>
      </c>
      <c r="T153" s="114" t="s">
        <v>13</v>
      </c>
      <c r="U153" s="114" t="s">
        <v>13</v>
      </c>
      <c r="V153" s="114" t="s">
        <v>13</v>
      </c>
      <c r="W153" s="114" t="s">
        <v>13</v>
      </c>
      <c r="X153" s="108" t="s">
        <v>13</v>
      </c>
      <c r="Y153" s="114" t="s">
        <v>13</v>
      </c>
      <c r="Z153" s="114" t="s">
        <v>13</v>
      </c>
      <c r="AA153" s="114" t="s">
        <v>13</v>
      </c>
      <c r="AB153" s="114" t="s">
        <v>13</v>
      </c>
    </row>
    <row r="154" spans="1:28" s="25" customFormat="1" ht="83.25" customHeight="1">
      <c r="A154" s="61"/>
      <c r="B154" s="248"/>
      <c r="C154" s="115"/>
      <c r="D154" s="217"/>
      <c r="E154" s="171"/>
      <c r="F154" s="24" t="s">
        <v>16</v>
      </c>
      <c r="G154" s="20">
        <f t="shared" si="114"/>
        <v>1351877.1300000001</v>
      </c>
      <c r="H154" s="3">
        <f>H157</f>
        <v>0</v>
      </c>
      <c r="I154" s="3">
        <f>I157+I160</f>
        <v>619093.61</v>
      </c>
      <c r="J154" s="3">
        <f>J157+J160</f>
        <v>563222.55000000005</v>
      </c>
      <c r="K154" s="3">
        <f>K157+K160</f>
        <v>13357.88</v>
      </c>
      <c r="L154" s="3">
        <f>L157+L160</f>
        <v>35621.79</v>
      </c>
      <c r="M154" s="54">
        <f t="shared" ref="M154:P154" si="146">M157+M160</f>
        <v>30581.3</v>
      </c>
      <c r="N154" s="54">
        <f t="shared" si="146"/>
        <v>30000</v>
      </c>
      <c r="O154" s="3">
        <f t="shared" ref="O154" si="147">O157+O160</f>
        <v>30000</v>
      </c>
      <c r="P154" s="3">
        <f t="shared" si="146"/>
        <v>30000</v>
      </c>
      <c r="Q154" s="115"/>
      <c r="R154" s="115"/>
      <c r="S154" s="115"/>
      <c r="T154" s="115"/>
      <c r="U154" s="115"/>
      <c r="V154" s="115"/>
      <c r="W154" s="115"/>
      <c r="X154" s="109"/>
      <c r="Y154" s="115"/>
      <c r="Z154" s="115"/>
      <c r="AA154" s="115"/>
      <c r="AB154" s="115"/>
    </row>
    <row r="155" spans="1:28" s="25" customFormat="1" ht="64.5" customHeight="1">
      <c r="A155" s="61"/>
      <c r="B155" s="249"/>
      <c r="C155" s="116"/>
      <c r="D155" s="218"/>
      <c r="E155" s="172"/>
      <c r="F155" s="24" t="s">
        <v>17</v>
      </c>
      <c r="G155" s="20">
        <f t="shared" si="114"/>
        <v>1517738.4</v>
      </c>
      <c r="H155" s="3">
        <f>H158</f>
        <v>0</v>
      </c>
      <c r="I155" s="3">
        <f>I158+I161</f>
        <v>389880</v>
      </c>
      <c r="J155" s="3">
        <f t="shared" ref="J155" si="148">J158</f>
        <v>0</v>
      </c>
      <c r="K155" s="3">
        <f>K161</f>
        <v>164499.72</v>
      </c>
      <c r="L155" s="3">
        <f>L161</f>
        <v>553314</v>
      </c>
      <c r="M155" s="54">
        <f t="shared" ref="M155:P155" si="149">M161</f>
        <v>410044.68</v>
      </c>
      <c r="N155" s="54">
        <f t="shared" si="149"/>
        <v>0</v>
      </c>
      <c r="O155" s="3">
        <f t="shared" ref="O155" si="150">O161</f>
        <v>0</v>
      </c>
      <c r="P155" s="3">
        <f t="shared" si="149"/>
        <v>0</v>
      </c>
      <c r="Q155" s="116"/>
      <c r="R155" s="116"/>
      <c r="S155" s="116"/>
      <c r="T155" s="116"/>
      <c r="U155" s="116"/>
      <c r="V155" s="116"/>
      <c r="W155" s="116"/>
      <c r="X155" s="110"/>
      <c r="Y155" s="116"/>
      <c r="Z155" s="116"/>
      <c r="AA155" s="116"/>
      <c r="AB155" s="116"/>
    </row>
    <row r="156" spans="1:28" s="25" customFormat="1" ht="48" customHeight="1">
      <c r="A156" s="61"/>
      <c r="B156" s="124" t="s">
        <v>139</v>
      </c>
      <c r="C156" s="114">
        <v>2020</v>
      </c>
      <c r="D156" s="167">
        <v>2027</v>
      </c>
      <c r="E156" s="170" t="s">
        <v>14</v>
      </c>
      <c r="F156" s="24" t="s">
        <v>15</v>
      </c>
      <c r="G156" s="20">
        <f t="shared" si="114"/>
        <v>1172996.1600000001</v>
      </c>
      <c r="H156" s="3">
        <f>H157+H158</f>
        <v>0</v>
      </c>
      <c r="I156" s="3">
        <f>I157+I158</f>
        <v>598573.61</v>
      </c>
      <c r="J156" s="3">
        <f>J157+J158</f>
        <v>563222.55000000005</v>
      </c>
      <c r="K156" s="3">
        <f>K157+K158</f>
        <v>4700</v>
      </c>
      <c r="L156" s="3">
        <f t="shared" ref="L156:P156" si="151">L157+L158</f>
        <v>6500</v>
      </c>
      <c r="M156" s="54">
        <f t="shared" si="151"/>
        <v>0</v>
      </c>
      <c r="N156" s="54">
        <f t="shared" si="151"/>
        <v>0</v>
      </c>
      <c r="O156" s="3">
        <f t="shared" ref="O156" si="152">O157+O158</f>
        <v>0</v>
      </c>
      <c r="P156" s="3">
        <f t="shared" si="151"/>
        <v>0</v>
      </c>
      <c r="Q156" s="137" t="s">
        <v>107</v>
      </c>
      <c r="R156" s="178" t="s">
        <v>95</v>
      </c>
      <c r="S156" s="140"/>
      <c r="T156" s="8">
        <v>0</v>
      </c>
      <c r="U156" s="178">
        <v>17</v>
      </c>
      <c r="V156" s="178">
        <v>9</v>
      </c>
      <c r="W156" s="178">
        <v>1</v>
      </c>
      <c r="X156" s="178">
        <v>3</v>
      </c>
      <c r="Y156" s="173"/>
      <c r="Z156" s="173"/>
      <c r="AA156" s="173"/>
      <c r="AB156" s="173"/>
    </row>
    <row r="157" spans="1:28" s="25" customFormat="1" ht="64.5" customHeight="1">
      <c r="A157" s="61"/>
      <c r="B157" s="125"/>
      <c r="C157" s="115"/>
      <c r="D157" s="168"/>
      <c r="E157" s="171"/>
      <c r="F157" s="24" t="s">
        <v>16</v>
      </c>
      <c r="G157" s="20">
        <f t="shared" si="114"/>
        <v>1172996.1600000001</v>
      </c>
      <c r="H157" s="3">
        <v>0</v>
      </c>
      <c r="I157" s="3">
        <v>598573.61</v>
      </c>
      <c r="J157" s="3">
        <v>563222.55000000005</v>
      </c>
      <c r="K157" s="3">
        <v>4700</v>
      </c>
      <c r="L157" s="3">
        <v>6500</v>
      </c>
      <c r="M157" s="54">
        <v>0</v>
      </c>
      <c r="N157" s="94">
        <v>0</v>
      </c>
      <c r="O157" s="26">
        <v>0</v>
      </c>
      <c r="P157" s="26">
        <v>0</v>
      </c>
      <c r="Q157" s="138"/>
      <c r="R157" s="180"/>
      <c r="S157" s="141"/>
      <c r="T157" s="8"/>
      <c r="U157" s="180"/>
      <c r="V157" s="180"/>
      <c r="W157" s="180"/>
      <c r="X157" s="180"/>
      <c r="Y157" s="174"/>
      <c r="Z157" s="174"/>
      <c r="AA157" s="174"/>
      <c r="AB157" s="174"/>
    </row>
    <row r="158" spans="1:28" s="25" customFormat="1" ht="79.5" customHeight="1">
      <c r="A158" s="61"/>
      <c r="B158" s="126"/>
      <c r="C158" s="116"/>
      <c r="D158" s="169"/>
      <c r="E158" s="172"/>
      <c r="F158" s="24" t="s">
        <v>17</v>
      </c>
      <c r="G158" s="20">
        <f t="shared" si="114"/>
        <v>0</v>
      </c>
      <c r="H158" s="3">
        <v>0</v>
      </c>
      <c r="I158" s="3"/>
      <c r="J158" s="3"/>
      <c r="K158" s="3"/>
      <c r="L158" s="3"/>
      <c r="M158" s="55"/>
      <c r="N158" s="96"/>
      <c r="O158" s="23"/>
      <c r="P158" s="23"/>
      <c r="Q158" s="139"/>
      <c r="R158" s="179"/>
      <c r="S158" s="142"/>
      <c r="T158" s="8"/>
      <c r="U158" s="179"/>
      <c r="V158" s="179"/>
      <c r="W158" s="179"/>
      <c r="X158" s="179"/>
      <c r="Y158" s="175"/>
      <c r="Z158" s="175"/>
      <c r="AA158" s="175"/>
      <c r="AB158" s="175"/>
    </row>
    <row r="159" spans="1:28" s="25" customFormat="1" ht="108" customHeight="1">
      <c r="A159" s="61"/>
      <c r="B159" s="124" t="s">
        <v>94</v>
      </c>
      <c r="C159" s="114">
        <v>2020</v>
      </c>
      <c r="D159" s="167">
        <v>2027</v>
      </c>
      <c r="E159" s="170" t="s">
        <v>14</v>
      </c>
      <c r="F159" s="24" t="s">
        <v>15</v>
      </c>
      <c r="G159" s="20">
        <f t="shared" si="114"/>
        <v>1696619.37</v>
      </c>
      <c r="H159" s="3"/>
      <c r="I159" s="3">
        <f>I160+I161</f>
        <v>410400</v>
      </c>
      <c r="J159" s="3"/>
      <c r="K159" s="3">
        <f>K160+K161</f>
        <v>173157.6</v>
      </c>
      <c r="L159" s="3">
        <f>L160+L161</f>
        <v>582435.79</v>
      </c>
      <c r="M159" s="54">
        <f>M160+M161</f>
        <v>440625.98</v>
      </c>
      <c r="N159" s="54">
        <f t="shared" ref="N159:P159" si="153">N160+N161</f>
        <v>30000</v>
      </c>
      <c r="O159" s="3">
        <f t="shared" ref="O159" si="154">O160+O161</f>
        <v>30000</v>
      </c>
      <c r="P159" s="3">
        <f t="shared" si="153"/>
        <v>30000</v>
      </c>
      <c r="Q159" s="45" t="s">
        <v>140</v>
      </c>
      <c r="R159" s="46" t="s">
        <v>95</v>
      </c>
      <c r="S159" s="8"/>
      <c r="T159" s="8">
        <v>0</v>
      </c>
      <c r="U159" s="8">
        <v>9</v>
      </c>
      <c r="V159" s="46"/>
      <c r="W159" s="8">
        <v>1</v>
      </c>
      <c r="X159" s="8">
        <v>3</v>
      </c>
      <c r="Y159" s="8">
        <v>3</v>
      </c>
      <c r="Z159" s="8">
        <v>2</v>
      </c>
      <c r="AA159" s="8">
        <v>2</v>
      </c>
      <c r="AB159" s="8">
        <v>2</v>
      </c>
    </row>
    <row r="160" spans="1:28" s="25" customFormat="1" ht="101.25" customHeight="1">
      <c r="A160" s="61"/>
      <c r="B160" s="125"/>
      <c r="C160" s="115"/>
      <c r="D160" s="168"/>
      <c r="E160" s="171"/>
      <c r="F160" s="24" t="s">
        <v>16</v>
      </c>
      <c r="G160" s="20">
        <f t="shared" si="114"/>
        <v>178880.97</v>
      </c>
      <c r="H160" s="3"/>
      <c r="I160" s="3">
        <v>20520</v>
      </c>
      <c r="J160" s="3"/>
      <c r="K160" s="3">
        <v>8657.8799999999992</v>
      </c>
      <c r="L160" s="3">
        <v>29121.79</v>
      </c>
      <c r="M160" s="54">
        <v>30581.3</v>
      </c>
      <c r="N160" s="54">
        <v>30000</v>
      </c>
      <c r="O160" s="3">
        <v>30000</v>
      </c>
      <c r="P160" s="3">
        <v>30000</v>
      </c>
      <c r="Q160" s="176" t="s">
        <v>141</v>
      </c>
      <c r="R160" s="178" t="s">
        <v>41</v>
      </c>
      <c r="S160" s="140"/>
      <c r="T160" s="8">
        <v>0</v>
      </c>
      <c r="U160" s="140">
        <v>100</v>
      </c>
      <c r="V160" s="178"/>
      <c r="W160" s="140">
        <v>100</v>
      </c>
      <c r="X160" s="140">
        <v>100</v>
      </c>
      <c r="Y160" s="140">
        <v>100</v>
      </c>
      <c r="Z160" s="140">
        <v>100</v>
      </c>
      <c r="AA160" s="140">
        <v>100</v>
      </c>
      <c r="AB160" s="140">
        <v>100</v>
      </c>
    </row>
    <row r="161" spans="1:28" s="25" customFormat="1" ht="62.25" customHeight="1">
      <c r="A161" s="61"/>
      <c r="B161" s="126"/>
      <c r="C161" s="116"/>
      <c r="D161" s="169"/>
      <c r="E161" s="172"/>
      <c r="F161" s="24" t="s">
        <v>17</v>
      </c>
      <c r="G161" s="20">
        <f t="shared" si="114"/>
        <v>1517738.4</v>
      </c>
      <c r="H161" s="3"/>
      <c r="I161" s="3">
        <v>389880</v>
      </c>
      <c r="J161" s="3"/>
      <c r="K161" s="3">
        <v>164499.72</v>
      </c>
      <c r="L161" s="3">
        <v>553314</v>
      </c>
      <c r="M161" s="59">
        <v>410044.68</v>
      </c>
      <c r="N161" s="96"/>
      <c r="O161" s="23"/>
      <c r="P161" s="23"/>
      <c r="Q161" s="177"/>
      <c r="R161" s="179"/>
      <c r="S161" s="142"/>
      <c r="T161" s="8">
        <v>0</v>
      </c>
      <c r="U161" s="142"/>
      <c r="V161" s="179"/>
      <c r="W161" s="142"/>
      <c r="X161" s="142"/>
      <c r="Y161" s="142"/>
      <c r="Z161" s="142"/>
      <c r="AA161" s="142"/>
      <c r="AB161" s="142"/>
    </row>
    <row r="162" spans="1:28" s="25" customFormat="1" ht="24.75" customHeight="1">
      <c r="A162" s="61"/>
      <c r="B162" s="247" t="s">
        <v>176</v>
      </c>
      <c r="C162" s="114">
        <v>2020</v>
      </c>
      <c r="D162" s="167">
        <v>2027</v>
      </c>
      <c r="E162" s="170" t="s">
        <v>14</v>
      </c>
      <c r="F162" s="24" t="s">
        <v>15</v>
      </c>
      <c r="G162" s="20">
        <f t="shared" si="114"/>
        <v>6300</v>
      </c>
      <c r="H162" s="3"/>
      <c r="I162" s="3">
        <f>I163+I164</f>
        <v>6300</v>
      </c>
      <c r="J162" s="3">
        <f>J165</f>
        <v>0</v>
      </c>
      <c r="K162" s="3"/>
      <c r="L162" s="3"/>
      <c r="M162" s="55"/>
      <c r="N162" s="55"/>
      <c r="O162" s="22"/>
      <c r="P162" s="22"/>
      <c r="Q162" s="114" t="s">
        <v>13</v>
      </c>
      <c r="R162" s="114" t="s">
        <v>13</v>
      </c>
      <c r="S162" s="114" t="s">
        <v>13</v>
      </c>
      <c r="T162" s="114" t="s">
        <v>13</v>
      </c>
      <c r="U162" s="114" t="s">
        <v>13</v>
      </c>
      <c r="V162" s="114" t="s">
        <v>13</v>
      </c>
      <c r="W162" s="114" t="s">
        <v>13</v>
      </c>
      <c r="X162" s="108" t="s">
        <v>13</v>
      </c>
      <c r="Y162" s="114" t="s">
        <v>13</v>
      </c>
      <c r="Z162" s="114" t="s">
        <v>13</v>
      </c>
      <c r="AA162" s="114" t="s">
        <v>13</v>
      </c>
      <c r="AB162" s="114" t="s">
        <v>13</v>
      </c>
    </row>
    <row r="163" spans="1:28" s="25" customFormat="1" ht="102.75" customHeight="1">
      <c r="A163" s="61"/>
      <c r="B163" s="248"/>
      <c r="C163" s="115"/>
      <c r="D163" s="168"/>
      <c r="E163" s="171"/>
      <c r="F163" s="24" t="s">
        <v>16</v>
      </c>
      <c r="G163" s="20">
        <f t="shared" si="114"/>
        <v>6300</v>
      </c>
      <c r="H163" s="3"/>
      <c r="I163" s="3">
        <f>I166</f>
        <v>6300</v>
      </c>
      <c r="J163" s="3">
        <f>J166</f>
        <v>0</v>
      </c>
      <c r="K163" s="3"/>
      <c r="L163" s="3"/>
      <c r="M163" s="55"/>
      <c r="N163" s="96"/>
      <c r="O163" s="23"/>
      <c r="P163" s="23"/>
      <c r="Q163" s="115"/>
      <c r="R163" s="115"/>
      <c r="S163" s="115"/>
      <c r="T163" s="115"/>
      <c r="U163" s="115"/>
      <c r="V163" s="115"/>
      <c r="W163" s="115"/>
      <c r="X163" s="109"/>
      <c r="Y163" s="115"/>
      <c r="Z163" s="115"/>
      <c r="AA163" s="115"/>
      <c r="AB163" s="115"/>
    </row>
    <row r="164" spans="1:28" s="25" customFormat="1" ht="59.25" customHeight="1">
      <c r="A164" s="61"/>
      <c r="B164" s="249"/>
      <c r="C164" s="116"/>
      <c r="D164" s="169"/>
      <c r="E164" s="172"/>
      <c r="F164" s="24" t="s">
        <v>17</v>
      </c>
      <c r="G164" s="20">
        <f t="shared" si="114"/>
        <v>0</v>
      </c>
      <c r="H164" s="3"/>
      <c r="I164" s="3"/>
      <c r="J164" s="3"/>
      <c r="K164" s="3"/>
      <c r="L164" s="3"/>
      <c r="M164" s="55"/>
      <c r="N164" s="96"/>
      <c r="O164" s="23"/>
      <c r="P164" s="23"/>
      <c r="Q164" s="116"/>
      <c r="R164" s="116"/>
      <c r="S164" s="116"/>
      <c r="T164" s="116"/>
      <c r="U164" s="116"/>
      <c r="V164" s="116"/>
      <c r="W164" s="116"/>
      <c r="X164" s="110"/>
      <c r="Y164" s="116"/>
      <c r="Z164" s="116"/>
      <c r="AA164" s="116"/>
      <c r="AB164" s="116"/>
    </row>
    <row r="165" spans="1:28" s="25" customFormat="1" ht="24" customHeight="1">
      <c r="A165" s="61"/>
      <c r="B165" s="124" t="s">
        <v>177</v>
      </c>
      <c r="C165" s="114">
        <v>2020</v>
      </c>
      <c r="D165" s="167">
        <v>2027</v>
      </c>
      <c r="E165" s="170" t="s">
        <v>14</v>
      </c>
      <c r="F165" s="24" t="s">
        <v>15</v>
      </c>
      <c r="G165" s="20">
        <f t="shared" si="114"/>
        <v>6300</v>
      </c>
      <c r="H165" s="3"/>
      <c r="I165" s="3">
        <f>I166+I167</f>
        <v>6300</v>
      </c>
      <c r="J165" s="3">
        <f>J168</f>
        <v>0</v>
      </c>
      <c r="K165" s="3"/>
      <c r="L165" s="3"/>
      <c r="M165" s="55"/>
      <c r="N165" s="96"/>
      <c r="O165" s="23"/>
      <c r="P165" s="23"/>
      <c r="Q165" s="114" t="s">
        <v>13</v>
      </c>
      <c r="R165" s="114" t="s">
        <v>13</v>
      </c>
      <c r="S165" s="114" t="s">
        <v>13</v>
      </c>
      <c r="T165" s="114" t="s">
        <v>13</v>
      </c>
      <c r="U165" s="114" t="s">
        <v>13</v>
      </c>
      <c r="V165" s="114" t="s">
        <v>13</v>
      </c>
      <c r="W165" s="114" t="s">
        <v>13</v>
      </c>
      <c r="X165" s="108" t="s">
        <v>13</v>
      </c>
      <c r="Y165" s="114" t="s">
        <v>13</v>
      </c>
      <c r="Z165" s="114" t="s">
        <v>13</v>
      </c>
      <c r="AA165" s="114" t="s">
        <v>13</v>
      </c>
      <c r="AB165" s="114" t="s">
        <v>13</v>
      </c>
    </row>
    <row r="166" spans="1:28" s="25" customFormat="1" ht="100.5" customHeight="1">
      <c r="A166" s="61"/>
      <c r="B166" s="125"/>
      <c r="C166" s="115"/>
      <c r="D166" s="168"/>
      <c r="E166" s="171"/>
      <c r="F166" s="24" t="s">
        <v>16</v>
      </c>
      <c r="G166" s="20">
        <f t="shared" si="114"/>
        <v>6300</v>
      </c>
      <c r="H166" s="3"/>
      <c r="I166" s="3">
        <f>I169</f>
        <v>6300</v>
      </c>
      <c r="J166" s="3">
        <f>J169</f>
        <v>0</v>
      </c>
      <c r="K166" s="3"/>
      <c r="L166" s="3"/>
      <c r="M166" s="55"/>
      <c r="N166" s="96"/>
      <c r="O166" s="23"/>
      <c r="P166" s="23"/>
      <c r="Q166" s="115"/>
      <c r="R166" s="115"/>
      <c r="S166" s="115"/>
      <c r="T166" s="115"/>
      <c r="U166" s="115"/>
      <c r="V166" s="115"/>
      <c r="W166" s="115"/>
      <c r="X166" s="109"/>
      <c r="Y166" s="115"/>
      <c r="Z166" s="115"/>
      <c r="AA166" s="115"/>
      <c r="AB166" s="115"/>
    </row>
    <row r="167" spans="1:28" s="25" customFormat="1" ht="65.25" customHeight="1">
      <c r="A167" s="61"/>
      <c r="B167" s="126"/>
      <c r="C167" s="116"/>
      <c r="D167" s="169"/>
      <c r="E167" s="172"/>
      <c r="F167" s="24" t="s">
        <v>17</v>
      </c>
      <c r="G167" s="20">
        <f t="shared" si="114"/>
        <v>0</v>
      </c>
      <c r="H167" s="3"/>
      <c r="I167" s="3"/>
      <c r="J167" s="3"/>
      <c r="K167" s="3"/>
      <c r="L167" s="3"/>
      <c r="M167" s="55"/>
      <c r="N167" s="96"/>
      <c r="O167" s="23"/>
      <c r="P167" s="23"/>
      <c r="Q167" s="116"/>
      <c r="R167" s="116"/>
      <c r="S167" s="116"/>
      <c r="T167" s="116"/>
      <c r="U167" s="116"/>
      <c r="V167" s="116"/>
      <c r="W167" s="116"/>
      <c r="X167" s="110"/>
      <c r="Y167" s="116"/>
      <c r="Z167" s="116"/>
      <c r="AA167" s="116"/>
      <c r="AB167" s="116"/>
    </row>
    <row r="168" spans="1:28" s="25" customFormat="1" ht="27" customHeight="1">
      <c r="A168" s="61"/>
      <c r="B168" s="124" t="s">
        <v>79</v>
      </c>
      <c r="C168" s="114">
        <v>2020</v>
      </c>
      <c r="D168" s="167">
        <v>2027</v>
      </c>
      <c r="E168" s="170" t="s">
        <v>14</v>
      </c>
      <c r="F168" s="24" t="s">
        <v>15</v>
      </c>
      <c r="G168" s="20">
        <f t="shared" si="114"/>
        <v>6300</v>
      </c>
      <c r="H168" s="3"/>
      <c r="I168" s="3">
        <f>I169+I170</f>
        <v>6300</v>
      </c>
      <c r="J168" s="3">
        <f t="shared" ref="J168:M168" si="155">J169+J170</f>
        <v>0</v>
      </c>
      <c r="K168" s="3">
        <f t="shared" si="155"/>
        <v>0</v>
      </c>
      <c r="L168" s="3">
        <f t="shared" si="155"/>
        <v>0</v>
      </c>
      <c r="M168" s="54">
        <f t="shared" si="155"/>
        <v>0</v>
      </c>
      <c r="N168" s="94">
        <v>0</v>
      </c>
      <c r="O168" s="26">
        <v>0</v>
      </c>
      <c r="P168" s="26">
        <v>0</v>
      </c>
      <c r="Q168" s="149" t="s">
        <v>115</v>
      </c>
      <c r="R168" s="140" t="s">
        <v>41</v>
      </c>
      <c r="S168" s="140"/>
      <c r="T168" s="8"/>
      <c r="U168" s="140">
        <v>100</v>
      </c>
      <c r="V168" s="164"/>
      <c r="W168" s="164"/>
      <c r="X168" s="164"/>
      <c r="Y168" s="164"/>
      <c r="Z168" s="164"/>
      <c r="AA168" s="164"/>
      <c r="AB168" s="164"/>
    </row>
    <row r="169" spans="1:28" s="25" customFormat="1" ht="97.5" customHeight="1">
      <c r="A169" s="61"/>
      <c r="B169" s="125"/>
      <c r="C169" s="115"/>
      <c r="D169" s="168"/>
      <c r="E169" s="171"/>
      <c r="F169" s="24" t="s">
        <v>16</v>
      </c>
      <c r="G169" s="20">
        <f t="shared" si="114"/>
        <v>6300</v>
      </c>
      <c r="H169" s="3"/>
      <c r="I169" s="3">
        <v>6300</v>
      </c>
      <c r="J169" s="3">
        <v>0</v>
      </c>
      <c r="K169" s="3"/>
      <c r="L169" s="3"/>
      <c r="M169" s="55"/>
      <c r="N169" s="96"/>
      <c r="O169" s="23"/>
      <c r="P169" s="23"/>
      <c r="Q169" s="150"/>
      <c r="R169" s="141"/>
      <c r="S169" s="141"/>
      <c r="T169" s="8"/>
      <c r="U169" s="141"/>
      <c r="V169" s="165"/>
      <c r="W169" s="165"/>
      <c r="X169" s="165"/>
      <c r="Y169" s="165"/>
      <c r="Z169" s="165"/>
      <c r="AA169" s="165"/>
      <c r="AB169" s="165"/>
    </row>
    <row r="170" spans="1:28" s="25" customFormat="1" ht="51" customHeight="1">
      <c r="A170" s="61"/>
      <c r="B170" s="126"/>
      <c r="C170" s="116"/>
      <c r="D170" s="169"/>
      <c r="E170" s="172"/>
      <c r="F170" s="24" t="s">
        <v>17</v>
      </c>
      <c r="G170" s="20">
        <f t="shared" si="114"/>
        <v>0</v>
      </c>
      <c r="H170" s="3"/>
      <c r="I170" s="3"/>
      <c r="J170" s="3"/>
      <c r="K170" s="3"/>
      <c r="L170" s="3"/>
      <c r="M170" s="55"/>
      <c r="N170" s="96"/>
      <c r="O170" s="23"/>
      <c r="P170" s="23"/>
      <c r="Q170" s="151"/>
      <c r="R170" s="142"/>
      <c r="S170" s="142"/>
      <c r="T170" s="8"/>
      <c r="U170" s="142"/>
      <c r="V170" s="166"/>
      <c r="W170" s="166"/>
      <c r="X170" s="166"/>
      <c r="Y170" s="166"/>
      <c r="Z170" s="166"/>
      <c r="AA170" s="166"/>
      <c r="AB170" s="166"/>
    </row>
    <row r="171" spans="1:28" s="25" customFormat="1" ht="24.75" customHeight="1">
      <c r="A171" s="61"/>
      <c r="B171" s="247" t="s">
        <v>178</v>
      </c>
      <c r="C171" s="114">
        <v>2023</v>
      </c>
      <c r="D171" s="167">
        <v>2027</v>
      </c>
      <c r="E171" s="170" t="s">
        <v>14</v>
      </c>
      <c r="F171" s="24" t="s">
        <v>15</v>
      </c>
      <c r="G171" s="20">
        <f t="shared" si="114"/>
        <v>3950014.21</v>
      </c>
      <c r="H171" s="3"/>
      <c r="I171" s="3">
        <f>I172+I173</f>
        <v>0</v>
      </c>
      <c r="J171" s="3">
        <f>J174</f>
        <v>0</v>
      </c>
      <c r="K171" s="3"/>
      <c r="L171" s="3">
        <f>L172</f>
        <v>1252977.3700000001</v>
      </c>
      <c r="M171" s="54">
        <f t="shared" ref="M171:P171" si="156">M172</f>
        <v>1476036.84</v>
      </c>
      <c r="N171" s="54">
        <f t="shared" si="156"/>
        <v>1206500</v>
      </c>
      <c r="O171" s="3">
        <f t="shared" si="156"/>
        <v>7000</v>
      </c>
      <c r="P171" s="3">
        <f t="shared" si="156"/>
        <v>7500</v>
      </c>
      <c r="Q171" s="114" t="s">
        <v>13</v>
      </c>
      <c r="R171" s="114" t="s">
        <v>13</v>
      </c>
      <c r="S171" s="114" t="s">
        <v>13</v>
      </c>
      <c r="T171" s="114" t="s">
        <v>13</v>
      </c>
      <c r="U171" s="114" t="s">
        <v>13</v>
      </c>
      <c r="V171" s="114" t="s">
        <v>13</v>
      </c>
      <c r="W171" s="114" t="s">
        <v>13</v>
      </c>
      <c r="X171" s="108" t="s">
        <v>13</v>
      </c>
      <c r="Y171" s="114" t="s">
        <v>13</v>
      </c>
      <c r="Z171" s="114" t="s">
        <v>13</v>
      </c>
      <c r="AA171" s="114" t="s">
        <v>13</v>
      </c>
      <c r="AB171" s="114" t="s">
        <v>13</v>
      </c>
    </row>
    <row r="172" spans="1:28" s="25" customFormat="1" ht="102.75" customHeight="1">
      <c r="A172" s="61"/>
      <c r="B172" s="248"/>
      <c r="C172" s="115"/>
      <c r="D172" s="168"/>
      <c r="E172" s="171"/>
      <c r="F172" s="24" t="s">
        <v>16</v>
      </c>
      <c r="G172" s="20">
        <f t="shared" si="114"/>
        <v>3950014.21</v>
      </c>
      <c r="H172" s="3"/>
      <c r="I172" s="3">
        <f>I175</f>
        <v>0</v>
      </c>
      <c r="J172" s="3">
        <f>J175</f>
        <v>0</v>
      </c>
      <c r="K172" s="3"/>
      <c r="L172" s="3">
        <f>L175</f>
        <v>1252977.3700000001</v>
      </c>
      <c r="M172" s="54">
        <f t="shared" ref="M172:P172" si="157">M175</f>
        <v>1476036.84</v>
      </c>
      <c r="N172" s="54">
        <f t="shared" si="157"/>
        <v>1206500</v>
      </c>
      <c r="O172" s="3">
        <f t="shared" ref="O172" si="158">O175</f>
        <v>7000</v>
      </c>
      <c r="P172" s="3">
        <f t="shared" si="157"/>
        <v>7500</v>
      </c>
      <c r="Q172" s="115"/>
      <c r="R172" s="115"/>
      <c r="S172" s="115"/>
      <c r="T172" s="115"/>
      <c r="U172" s="115"/>
      <c r="V172" s="115"/>
      <c r="W172" s="115"/>
      <c r="X172" s="109"/>
      <c r="Y172" s="115"/>
      <c r="Z172" s="115"/>
      <c r="AA172" s="115"/>
      <c r="AB172" s="115"/>
    </row>
    <row r="173" spans="1:28" s="25" customFormat="1" ht="64.5" customHeight="1">
      <c r="A173" s="61"/>
      <c r="B173" s="249"/>
      <c r="C173" s="116"/>
      <c r="D173" s="169"/>
      <c r="E173" s="172"/>
      <c r="F173" s="24" t="s">
        <v>17</v>
      </c>
      <c r="G173" s="20">
        <f t="shared" si="114"/>
        <v>0</v>
      </c>
      <c r="H173" s="3"/>
      <c r="I173" s="3"/>
      <c r="J173" s="3"/>
      <c r="K173" s="3"/>
      <c r="L173" s="3"/>
      <c r="M173" s="55"/>
      <c r="N173" s="96"/>
      <c r="O173" s="23"/>
      <c r="P173" s="23"/>
      <c r="Q173" s="116"/>
      <c r="R173" s="116"/>
      <c r="S173" s="116"/>
      <c r="T173" s="116"/>
      <c r="U173" s="116"/>
      <c r="V173" s="116"/>
      <c r="W173" s="116"/>
      <c r="X173" s="110"/>
      <c r="Y173" s="116"/>
      <c r="Z173" s="116"/>
      <c r="AA173" s="116"/>
      <c r="AB173" s="116"/>
    </row>
    <row r="174" spans="1:28" s="25" customFormat="1" ht="24" customHeight="1">
      <c r="A174" s="61"/>
      <c r="B174" s="124" t="s">
        <v>179</v>
      </c>
      <c r="C174" s="114">
        <v>2023</v>
      </c>
      <c r="D174" s="167">
        <v>2027</v>
      </c>
      <c r="E174" s="170" t="s">
        <v>14</v>
      </c>
      <c r="F174" s="24" t="s">
        <v>15</v>
      </c>
      <c r="G174" s="20">
        <f t="shared" si="114"/>
        <v>3950014.21</v>
      </c>
      <c r="H174" s="3"/>
      <c r="I174" s="3">
        <f>I175+I176</f>
        <v>0</v>
      </c>
      <c r="J174" s="3">
        <f>J177</f>
        <v>0</v>
      </c>
      <c r="K174" s="3">
        <f t="shared" ref="K174" si="159">K177</f>
        <v>0</v>
      </c>
      <c r="L174" s="3">
        <f>L177+L180</f>
        <v>1252977.3700000001</v>
      </c>
      <c r="M174" s="54">
        <f>M177+M180</f>
        <v>1476036.84</v>
      </c>
      <c r="N174" s="54">
        <f>N177+N180</f>
        <v>1206500</v>
      </c>
      <c r="O174" s="3">
        <f t="shared" ref="O174" si="160">O177+O180</f>
        <v>7000</v>
      </c>
      <c r="P174" s="3">
        <f t="shared" ref="M174:P175" si="161">P177+P180</f>
        <v>7500</v>
      </c>
      <c r="Q174" s="114" t="s">
        <v>13</v>
      </c>
      <c r="R174" s="114" t="s">
        <v>13</v>
      </c>
      <c r="S174" s="114" t="s">
        <v>13</v>
      </c>
      <c r="T174" s="114" t="s">
        <v>13</v>
      </c>
      <c r="U174" s="114" t="s">
        <v>13</v>
      </c>
      <c r="V174" s="114" t="s">
        <v>13</v>
      </c>
      <c r="W174" s="114" t="s">
        <v>13</v>
      </c>
      <c r="X174" s="108" t="s">
        <v>13</v>
      </c>
      <c r="Y174" s="114" t="s">
        <v>13</v>
      </c>
      <c r="Z174" s="114" t="s">
        <v>13</v>
      </c>
      <c r="AA174" s="114" t="s">
        <v>13</v>
      </c>
      <c r="AB174" s="114" t="s">
        <v>13</v>
      </c>
    </row>
    <row r="175" spans="1:28" s="25" customFormat="1" ht="100.5" customHeight="1">
      <c r="A175" s="61"/>
      <c r="B175" s="125"/>
      <c r="C175" s="115"/>
      <c r="D175" s="168"/>
      <c r="E175" s="171"/>
      <c r="F175" s="24" t="s">
        <v>16</v>
      </c>
      <c r="G175" s="20">
        <f t="shared" si="114"/>
        <v>6686528.4199999999</v>
      </c>
      <c r="H175" s="3">
        <f t="shared" ref="H175" si="162">I175+J175+K175+L175+M175+P175</f>
        <v>2736514.21</v>
      </c>
      <c r="I175" s="3">
        <f t="shared" ref="I175:K175" si="163">I178</f>
        <v>0</v>
      </c>
      <c r="J175" s="3">
        <f t="shared" si="163"/>
        <v>0</v>
      </c>
      <c r="K175" s="3">
        <f t="shared" si="163"/>
        <v>0</v>
      </c>
      <c r="L175" s="3">
        <f>L178+L181</f>
        <v>1252977.3700000001</v>
      </c>
      <c r="M175" s="54">
        <f t="shared" si="161"/>
        <v>1476036.84</v>
      </c>
      <c r="N175" s="54">
        <f>N178+N181</f>
        <v>1206500</v>
      </c>
      <c r="O175" s="3">
        <f t="shared" ref="O175" si="164">O178+O181</f>
        <v>7000</v>
      </c>
      <c r="P175" s="3">
        <f t="shared" si="161"/>
        <v>7500</v>
      </c>
      <c r="Q175" s="115"/>
      <c r="R175" s="115"/>
      <c r="S175" s="115"/>
      <c r="T175" s="115"/>
      <c r="U175" s="115"/>
      <c r="V175" s="115"/>
      <c r="W175" s="115"/>
      <c r="X175" s="109"/>
      <c r="Y175" s="115"/>
      <c r="Z175" s="115"/>
      <c r="AA175" s="115"/>
      <c r="AB175" s="115"/>
    </row>
    <row r="176" spans="1:28" s="25" customFormat="1" ht="60.75" customHeight="1">
      <c r="A176" s="61"/>
      <c r="B176" s="126"/>
      <c r="C176" s="116"/>
      <c r="D176" s="169"/>
      <c r="E176" s="172"/>
      <c r="F176" s="24" t="s">
        <v>17</v>
      </c>
      <c r="G176" s="20">
        <f t="shared" si="114"/>
        <v>0</v>
      </c>
      <c r="H176" s="3"/>
      <c r="I176" s="3"/>
      <c r="J176" s="3"/>
      <c r="K176" s="3"/>
      <c r="L176" s="3"/>
      <c r="M176" s="55"/>
      <c r="N176" s="96"/>
      <c r="O176" s="23"/>
      <c r="P176" s="23"/>
      <c r="Q176" s="116"/>
      <c r="R176" s="116"/>
      <c r="S176" s="116"/>
      <c r="T176" s="116"/>
      <c r="U176" s="116"/>
      <c r="V176" s="116"/>
      <c r="W176" s="116"/>
      <c r="X176" s="110"/>
      <c r="Y176" s="116"/>
      <c r="Z176" s="116"/>
      <c r="AA176" s="116"/>
      <c r="AB176" s="116"/>
    </row>
    <row r="177" spans="1:28" s="25" customFormat="1" ht="24">
      <c r="A177" s="61"/>
      <c r="B177" s="124" t="s">
        <v>130</v>
      </c>
      <c r="C177" s="114">
        <v>2023</v>
      </c>
      <c r="D177" s="167">
        <v>2027</v>
      </c>
      <c r="E177" s="170" t="s">
        <v>14</v>
      </c>
      <c r="F177" s="24" t="s">
        <v>15</v>
      </c>
      <c r="G177" s="20">
        <f t="shared" si="114"/>
        <v>3920000</v>
      </c>
      <c r="H177" s="3"/>
      <c r="I177" s="3">
        <f>I178+I179</f>
        <v>0</v>
      </c>
      <c r="J177" s="3">
        <f>J178+J179</f>
        <v>0</v>
      </c>
      <c r="K177" s="3">
        <f>K178+K179</f>
        <v>0</v>
      </c>
      <c r="L177" s="3">
        <f>L178+L179</f>
        <v>1250000</v>
      </c>
      <c r="M177" s="54">
        <f>M178+M179</f>
        <v>1470000</v>
      </c>
      <c r="N177" s="54">
        <f t="shared" ref="N177:P177" si="165">N178+N179</f>
        <v>1200000</v>
      </c>
      <c r="O177" s="3">
        <f t="shared" ref="O177" si="166">O178+O179</f>
        <v>0</v>
      </c>
      <c r="P177" s="3">
        <f t="shared" si="165"/>
        <v>0</v>
      </c>
      <c r="Q177" s="149" t="s">
        <v>180</v>
      </c>
      <c r="R177" s="140" t="s">
        <v>131</v>
      </c>
      <c r="S177" s="164"/>
      <c r="T177" s="32"/>
      <c r="U177" s="164"/>
      <c r="V177" s="164"/>
      <c r="W177" s="164"/>
      <c r="X177" s="140">
        <v>1</v>
      </c>
      <c r="Y177" s="140">
        <v>1</v>
      </c>
      <c r="Z177" s="140">
        <v>1</v>
      </c>
      <c r="AA177" s="161"/>
      <c r="AB177" s="161"/>
    </row>
    <row r="178" spans="1:28" s="25" customFormat="1" ht="101.25" customHeight="1">
      <c r="A178" s="61"/>
      <c r="B178" s="125"/>
      <c r="C178" s="115"/>
      <c r="D178" s="168"/>
      <c r="E178" s="171"/>
      <c r="F178" s="24" t="s">
        <v>16</v>
      </c>
      <c r="G178" s="20">
        <f t="shared" si="114"/>
        <v>3920000</v>
      </c>
      <c r="H178" s="3"/>
      <c r="I178" s="3"/>
      <c r="J178" s="3"/>
      <c r="K178" s="3"/>
      <c r="L178" s="3">
        <v>1250000</v>
      </c>
      <c r="M178" s="54">
        <v>1470000</v>
      </c>
      <c r="N178" s="54">
        <v>1200000</v>
      </c>
      <c r="O178" s="3">
        <v>0</v>
      </c>
      <c r="P178" s="3">
        <v>0</v>
      </c>
      <c r="Q178" s="150"/>
      <c r="R178" s="141"/>
      <c r="S178" s="165"/>
      <c r="T178" s="32"/>
      <c r="U178" s="165"/>
      <c r="V178" s="165"/>
      <c r="W178" s="165"/>
      <c r="X178" s="141"/>
      <c r="Y178" s="141"/>
      <c r="Z178" s="141"/>
      <c r="AA178" s="162"/>
      <c r="AB178" s="162"/>
    </row>
    <row r="179" spans="1:28" s="25" customFormat="1" ht="60" customHeight="1">
      <c r="A179" s="61"/>
      <c r="B179" s="126"/>
      <c r="C179" s="116"/>
      <c r="D179" s="169"/>
      <c r="E179" s="172"/>
      <c r="F179" s="24" t="s">
        <v>17</v>
      </c>
      <c r="G179" s="20">
        <f t="shared" si="114"/>
        <v>0</v>
      </c>
      <c r="H179" s="3"/>
      <c r="I179" s="3"/>
      <c r="J179" s="3"/>
      <c r="K179" s="3"/>
      <c r="L179" s="3"/>
      <c r="M179" s="55"/>
      <c r="N179" s="96"/>
      <c r="O179" s="23"/>
      <c r="P179" s="23"/>
      <c r="Q179" s="151"/>
      <c r="R179" s="142"/>
      <c r="S179" s="166"/>
      <c r="T179" s="32"/>
      <c r="U179" s="166"/>
      <c r="V179" s="166"/>
      <c r="W179" s="166"/>
      <c r="X179" s="142"/>
      <c r="Y179" s="142"/>
      <c r="Z179" s="142"/>
      <c r="AA179" s="163"/>
      <c r="AB179" s="163"/>
    </row>
    <row r="180" spans="1:28" s="25" customFormat="1" ht="24" customHeight="1">
      <c r="A180" s="61"/>
      <c r="B180" s="124" t="s">
        <v>181</v>
      </c>
      <c r="C180" s="114">
        <v>2023</v>
      </c>
      <c r="D180" s="167">
        <v>2027</v>
      </c>
      <c r="E180" s="170" t="s">
        <v>14</v>
      </c>
      <c r="F180" s="24" t="s">
        <v>15</v>
      </c>
      <c r="G180" s="20">
        <f t="shared" si="114"/>
        <v>30014.21</v>
      </c>
      <c r="H180" s="3"/>
      <c r="I180" s="3">
        <f>I181+I182</f>
        <v>0</v>
      </c>
      <c r="J180" s="3">
        <f>J181+J182</f>
        <v>0</v>
      </c>
      <c r="K180" s="3">
        <f>K181+K182</f>
        <v>0</v>
      </c>
      <c r="L180" s="3">
        <f>L181+L182</f>
        <v>2977.37</v>
      </c>
      <c r="M180" s="54">
        <f>M181+M182</f>
        <v>6036.84</v>
      </c>
      <c r="N180" s="54">
        <f t="shared" ref="N180:P180" si="167">N181+N182</f>
        <v>6500</v>
      </c>
      <c r="O180" s="3">
        <f t="shared" ref="O180" si="168">O181+O182</f>
        <v>7000</v>
      </c>
      <c r="P180" s="3">
        <f t="shared" si="167"/>
        <v>7500</v>
      </c>
      <c r="Q180" s="149" t="s">
        <v>120</v>
      </c>
      <c r="R180" s="140" t="s">
        <v>41</v>
      </c>
      <c r="S180" s="164"/>
      <c r="T180" s="32"/>
      <c r="U180" s="164"/>
      <c r="V180" s="164"/>
      <c r="W180" s="164"/>
      <c r="X180" s="140">
        <v>100</v>
      </c>
      <c r="Y180" s="140">
        <v>100</v>
      </c>
      <c r="Z180" s="140">
        <v>100</v>
      </c>
      <c r="AA180" s="140">
        <v>100</v>
      </c>
      <c r="AB180" s="140">
        <v>100</v>
      </c>
    </row>
    <row r="181" spans="1:28" s="25" customFormat="1" ht="101.25" customHeight="1">
      <c r="A181" s="61"/>
      <c r="B181" s="125"/>
      <c r="C181" s="115"/>
      <c r="D181" s="168"/>
      <c r="E181" s="171"/>
      <c r="F181" s="24" t="s">
        <v>16</v>
      </c>
      <c r="G181" s="20">
        <f t="shared" si="114"/>
        <v>30014.21</v>
      </c>
      <c r="H181" s="3"/>
      <c r="I181" s="3"/>
      <c r="J181" s="3"/>
      <c r="K181" s="3"/>
      <c r="L181" s="3">
        <v>2977.37</v>
      </c>
      <c r="M181" s="54">
        <v>6036.84</v>
      </c>
      <c r="N181" s="54">
        <v>6500</v>
      </c>
      <c r="O181" s="3">
        <v>7000</v>
      </c>
      <c r="P181" s="3">
        <v>7500</v>
      </c>
      <c r="Q181" s="150"/>
      <c r="R181" s="141"/>
      <c r="S181" s="165"/>
      <c r="T181" s="32"/>
      <c r="U181" s="165"/>
      <c r="V181" s="165"/>
      <c r="W181" s="165"/>
      <c r="X181" s="141"/>
      <c r="Y181" s="141"/>
      <c r="Z181" s="141"/>
      <c r="AA181" s="141"/>
      <c r="AB181" s="141"/>
    </row>
    <row r="182" spans="1:28" s="25" customFormat="1" ht="69" customHeight="1">
      <c r="A182" s="61"/>
      <c r="B182" s="126"/>
      <c r="C182" s="116"/>
      <c r="D182" s="169"/>
      <c r="E182" s="172"/>
      <c r="F182" s="24" t="s">
        <v>17</v>
      </c>
      <c r="G182" s="20">
        <f t="shared" si="114"/>
        <v>0</v>
      </c>
      <c r="H182" s="3"/>
      <c r="I182" s="3"/>
      <c r="J182" s="3"/>
      <c r="K182" s="3"/>
      <c r="L182" s="3"/>
      <c r="M182" s="55"/>
      <c r="N182" s="96"/>
      <c r="O182" s="23"/>
      <c r="P182" s="23"/>
      <c r="Q182" s="151"/>
      <c r="R182" s="142"/>
      <c r="S182" s="166"/>
      <c r="T182" s="32"/>
      <c r="U182" s="166"/>
      <c r="V182" s="166"/>
      <c r="W182" s="166"/>
      <c r="X182" s="142"/>
      <c r="Y182" s="142"/>
      <c r="Z182" s="142"/>
      <c r="AA182" s="142"/>
      <c r="AB182" s="142"/>
    </row>
    <row r="183" spans="1:28" s="25" customFormat="1" ht="24.75" customHeight="1">
      <c r="A183" s="61"/>
      <c r="B183" s="247" t="s">
        <v>182</v>
      </c>
      <c r="C183" s="114">
        <v>2023</v>
      </c>
      <c r="D183" s="167">
        <v>2027</v>
      </c>
      <c r="E183" s="170" t="s">
        <v>14</v>
      </c>
      <c r="F183" s="24" t="s">
        <v>15</v>
      </c>
      <c r="G183" s="20">
        <f t="shared" si="114"/>
        <v>4524444.84</v>
      </c>
      <c r="H183" s="3"/>
      <c r="I183" s="3">
        <f>I184+I185</f>
        <v>0</v>
      </c>
      <c r="J183" s="3">
        <f>J186</f>
        <v>0</v>
      </c>
      <c r="K183" s="3"/>
      <c r="L183" s="3">
        <f>L184</f>
        <v>288850.5</v>
      </c>
      <c r="M183" s="54">
        <f>M184</f>
        <v>971594.34</v>
      </c>
      <c r="N183" s="54">
        <f t="shared" ref="N183:P183" si="169">N184</f>
        <v>1088000</v>
      </c>
      <c r="O183" s="3">
        <f t="shared" si="169"/>
        <v>1088000</v>
      </c>
      <c r="P183" s="3">
        <f t="shared" si="169"/>
        <v>1088000</v>
      </c>
      <c r="Q183" s="114" t="s">
        <v>13</v>
      </c>
      <c r="R183" s="114" t="s">
        <v>13</v>
      </c>
      <c r="S183" s="114" t="s">
        <v>13</v>
      </c>
      <c r="T183" s="114" t="s">
        <v>13</v>
      </c>
      <c r="U183" s="114" t="s">
        <v>13</v>
      </c>
      <c r="V183" s="114" t="s">
        <v>13</v>
      </c>
      <c r="W183" s="114" t="s">
        <v>13</v>
      </c>
      <c r="X183" s="108" t="s">
        <v>13</v>
      </c>
      <c r="Y183" s="114" t="s">
        <v>13</v>
      </c>
      <c r="Z183" s="114" t="s">
        <v>13</v>
      </c>
      <c r="AA183" s="114" t="s">
        <v>13</v>
      </c>
      <c r="AB183" s="114" t="s">
        <v>13</v>
      </c>
    </row>
    <row r="184" spans="1:28" s="25" customFormat="1" ht="102.75" customHeight="1">
      <c r="A184" s="61"/>
      <c r="B184" s="248"/>
      <c r="C184" s="115"/>
      <c r="D184" s="168"/>
      <c r="E184" s="171"/>
      <c r="F184" s="24" t="s">
        <v>16</v>
      </c>
      <c r="G184" s="20">
        <f t="shared" si="114"/>
        <v>4524444.84</v>
      </c>
      <c r="H184" s="3"/>
      <c r="I184" s="3">
        <f>I187</f>
        <v>0</v>
      </c>
      <c r="J184" s="3">
        <f>J187</f>
        <v>0</v>
      </c>
      <c r="K184" s="3"/>
      <c r="L184" s="3">
        <f>L187</f>
        <v>288850.5</v>
      </c>
      <c r="M184" s="54">
        <f t="shared" ref="M184:P184" si="170">M187</f>
        <v>971594.34</v>
      </c>
      <c r="N184" s="54">
        <f>N187</f>
        <v>1088000</v>
      </c>
      <c r="O184" s="3">
        <f t="shared" ref="O184" si="171">O187</f>
        <v>1088000</v>
      </c>
      <c r="P184" s="3">
        <f t="shared" si="170"/>
        <v>1088000</v>
      </c>
      <c r="Q184" s="115"/>
      <c r="R184" s="115"/>
      <c r="S184" s="115"/>
      <c r="T184" s="115"/>
      <c r="U184" s="115"/>
      <c r="V184" s="115"/>
      <c r="W184" s="115"/>
      <c r="X184" s="109"/>
      <c r="Y184" s="115"/>
      <c r="Z184" s="115"/>
      <c r="AA184" s="115"/>
      <c r="AB184" s="115"/>
    </row>
    <row r="185" spans="1:28" s="25" customFormat="1" ht="64.5" customHeight="1">
      <c r="A185" s="61"/>
      <c r="B185" s="249"/>
      <c r="C185" s="116"/>
      <c r="D185" s="169"/>
      <c r="E185" s="172"/>
      <c r="F185" s="24" t="s">
        <v>17</v>
      </c>
      <c r="G185" s="20">
        <f t="shared" si="114"/>
        <v>0</v>
      </c>
      <c r="H185" s="3"/>
      <c r="I185" s="3"/>
      <c r="J185" s="3"/>
      <c r="K185" s="3"/>
      <c r="L185" s="3"/>
      <c r="M185" s="55"/>
      <c r="N185" s="96"/>
      <c r="O185" s="23"/>
      <c r="P185" s="23"/>
      <c r="Q185" s="116"/>
      <c r="R185" s="116"/>
      <c r="S185" s="116"/>
      <c r="T185" s="116"/>
      <c r="U185" s="116"/>
      <c r="V185" s="116"/>
      <c r="W185" s="116"/>
      <c r="X185" s="110"/>
      <c r="Y185" s="116"/>
      <c r="Z185" s="116"/>
      <c r="AA185" s="116"/>
      <c r="AB185" s="116"/>
    </row>
    <row r="186" spans="1:28" s="25" customFormat="1" ht="24" customHeight="1">
      <c r="A186" s="61"/>
      <c r="B186" s="124" t="s">
        <v>183</v>
      </c>
      <c r="C186" s="114">
        <v>2023</v>
      </c>
      <c r="D186" s="167">
        <v>2027</v>
      </c>
      <c r="E186" s="170" t="s">
        <v>14</v>
      </c>
      <c r="F186" s="24" t="s">
        <v>15</v>
      </c>
      <c r="G186" s="20">
        <f t="shared" si="114"/>
        <v>4524444.84</v>
      </c>
      <c r="H186" s="3"/>
      <c r="I186" s="3">
        <f>I187+I188</f>
        <v>0</v>
      </c>
      <c r="J186" s="3">
        <f>J189</f>
        <v>0</v>
      </c>
      <c r="K186" s="3">
        <f t="shared" ref="K186:P187" si="172">K189</f>
        <v>0</v>
      </c>
      <c r="L186" s="3">
        <f t="shared" si="172"/>
        <v>288850.5</v>
      </c>
      <c r="M186" s="54">
        <f t="shared" si="172"/>
        <v>971594.34</v>
      </c>
      <c r="N186" s="54">
        <f t="shared" si="172"/>
        <v>1088000</v>
      </c>
      <c r="O186" s="3">
        <f t="shared" ref="O186" si="173">O189</f>
        <v>1088000</v>
      </c>
      <c r="P186" s="3">
        <f t="shared" si="172"/>
        <v>1088000</v>
      </c>
      <c r="Q186" s="114" t="s">
        <v>13</v>
      </c>
      <c r="R186" s="114" t="s">
        <v>13</v>
      </c>
      <c r="S186" s="114" t="s">
        <v>13</v>
      </c>
      <c r="T186" s="114" t="s">
        <v>13</v>
      </c>
      <c r="U186" s="114" t="s">
        <v>13</v>
      </c>
      <c r="V186" s="114" t="s">
        <v>13</v>
      </c>
      <c r="W186" s="114" t="s">
        <v>13</v>
      </c>
      <c r="X186" s="108" t="s">
        <v>13</v>
      </c>
      <c r="Y186" s="114" t="s">
        <v>13</v>
      </c>
      <c r="Z186" s="114" t="s">
        <v>13</v>
      </c>
      <c r="AA186" s="114" t="s">
        <v>13</v>
      </c>
      <c r="AB186" s="114" t="s">
        <v>13</v>
      </c>
    </row>
    <row r="187" spans="1:28" s="25" customFormat="1" ht="100.5" customHeight="1">
      <c r="A187" s="61"/>
      <c r="B187" s="125"/>
      <c r="C187" s="115"/>
      <c r="D187" s="168"/>
      <c r="E187" s="171"/>
      <c r="F187" s="24" t="s">
        <v>16</v>
      </c>
      <c r="G187" s="20">
        <f t="shared" si="114"/>
        <v>6872889.6799999997</v>
      </c>
      <c r="H187" s="3">
        <f t="shared" ref="H187" si="174">I187+J187+K187+L187+M187+P187</f>
        <v>2348444.84</v>
      </c>
      <c r="I187" s="3">
        <f t="shared" ref="I187:K187" si="175">I190</f>
        <v>0</v>
      </c>
      <c r="J187" s="3">
        <f t="shared" si="175"/>
        <v>0</v>
      </c>
      <c r="K187" s="3">
        <f t="shared" si="175"/>
        <v>0</v>
      </c>
      <c r="L187" s="3">
        <f>L190</f>
        <v>288850.5</v>
      </c>
      <c r="M187" s="54">
        <f t="shared" si="172"/>
        <v>971594.34</v>
      </c>
      <c r="N187" s="54">
        <f t="shared" si="172"/>
        <v>1088000</v>
      </c>
      <c r="O187" s="3">
        <f t="shared" ref="O187" si="176">O190</f>
        <v>1088000</v>
      </c>
      <c r="P187" s="3">
        <f t="shared" si="172"/>
        <v>1088000</v>
      </c>
      <c r="Q187" s="115"/>
      <c r="R187" s="115"/>
      <c r="S187" s="115"/>
      <c r="T187" s="115"/>
      <c r="U187" s="115"/>
      <c r="V187" s="115"/>
      <c r="W187" s="115"/>
      <c r="X187" s="109"/>
      <c r="Y187" s="115"/>
      <c r="Z187" s="115"/>
      <c r="AA187" s="115"/>
      <c r="AB187" s="115"/>
    </row>
    <row r="188" spans="1:28" s="25" customFormat="1" ht="60.75" customHeight="1">
      <c r="A188" s="61"/>
      <c r="B188" s="126"/>
      <c r="C188" s="116"/>
      <c r="D188" s="169"/>
      <c r="E188" s="172"/>
      <c r="F188" s="24" t="s">
        <v>17</v>
      </c>
      <c r="G188" s="20">
        <f t="shared" si="114"/>
        <v>0</v>
      </c>
      <c r="H188" s="3"/>
      <c r="I188" s="3"/>
      <c r="J188" s="3"/>
      <c r="K188" s="3"/>
      <c r="L188" s="3"/>
      <c r="M188" s="55"/>
      <c r="N188" s="96"/>
      <c r="O188" s="23"/>
      <c r="P188" s="23"/>
      <c r="Q188" s="116"/>
      <c r="R188" s="116"/>
      <c r="S188" s="116"/>
      <c r="T188" s="116"/>
      <c r="U188" s="116"/>
      <c r="V188" s="116"/>
      <c r="W188" s="116"/>
      <c r="X188" s="110"/>
      <c r="Y188" s="116"/>
      <c r="Z188" s="116"/>
      <c r="AA188" s="116"/>
      <c r="AB188" s="116"/>
    </row>
    <row r="189" spans="1:28" s="25" customFormat="1" ht="24">
      <c r="A189" s="61"/>
      <c r="B189" s="124" t="s">
        <v>149</v>
      </c>
      <c r="C189" s="114">
        <v>2023</v>
      </c>
      <c r="D189" s="167">
        <v>2027</v>
      </c>
      <c r="E189" s="170" t="s">
        <v>14</v>
      </c>
      <c r="F189" s="24" t="s">
        <v>15</v>
      </c>
      <c r="G189" s="20">
        <f t="shared" si="114"/>
        <v>4524444.84</v>
      </c>
      <c r="H189" s="3"/>
      <c r="I189" s="3">
        <f>I190+I191</f>
        <v>0</v>
      </c>
      <c r="J189" s="3">
        <f>J190+J191</f>
        <v>0</v>
      </c>
      <c r="K189" s="3">
        <f>K190+K191</f>
        <v>0</v>
      </c>
      <c r="L189" s="3">
        <f>L190+L191</f>
        <v>288850.5</v>
      </c>
      <c r="M189" s="54">
        <f>M190+M191</f>
        <v>971594.34</v>
      </c>
      <c r="N189" s="54">
        <f t="shared" ref="N189:P189" si="177">N190+N191</f>
        <v>1088000</v>
      </c>
      <c r="O189" s="3">
        <f t="shared" ref="O189" si="178">O190+O191</f>
        <v>1088000</v>
      </c>
      <c r="P189" s="3">
        <f t="shared" si="177"/>
        <v>1088000</v>
      </c>
      <c r="Q189" s="149" t="s">
        <v>150</v>
      </c>
      <c r="R189" s="140" t="s">
        <v>131</v>
      </c>
      <c r="S189" s="164"/>
      <c r="T189" s="32"/>
      <c r="U189" s="164"/>
      <c r="V189" s="164"/>
      <c r="W189" s="164"/>
      <c r="X189" s="140">
        <v>650</v>
      </c>
      <c r="Y189" s="140">
        <v>655</v>
      </c>
      <c r="Z189" s="140">
        <v>660</v>
      </c>
      <c r="AA189" s="140">
        <v>665</v>
      </c>
      <c r="AB189" s="140">
        <v>665</v>
      </c>
    </row>
    <row r="190" spans="1:28" s="25" customFormat="1" ht="101.25" customHeight="1">
      <c r="A190" s="61"/>
      <c r="B190" s="125"/>
      <c r="C190" s="115"/>
      <c r="D190" s="168"/>
      <c r="E190" s="171"/>
      <c r="F190" s="24" t="s">
        <v>16</v>
      </c>
      <c r="G190" s="20">
        <f t="shared" si="114"/>
        <v>4524444.84</v>
      </c>
      <c r="H190" s="3"/>
      <c r="I190" s="3"/>
      <c r="J190" s="3"/>
      <c r="K190" s="3"/>
      <c r="L190" s="3">
        <v>288850.5</v>
      </c>
      <c r="M190" s="54">
        <v>971594.34</v>
      </c>
      <c r="N190" s="54">
        <v>1088000</v>
      </c>
      <c r="O190" s="3">
        <v>1088000</v>
      </c>
      <c r="P190" s="3">
        <v>1088000</v>
      </c>
      <c r="Q190" s="150"/>
      <c r="R190" s="141"/>
      <c r="S190" s="165"/>
      <c r="T190" s="32"/>
      <c r="U190" s="165"/>
      <c r="V190" s="165"/>
      <c r="W190" s="165"/>
      <c r="X190" s="141"/>
      <c r="Y190" s="141"/>
      <c r="Z190" s="141"/>
      <c r="AA190" s="141"/>
      <c r="AB190" s="141"/>
    </row>
    <row r="191" spans="1:28" s="25" customFormat="1" ht="69" customHeight="1">
      <c r="A191" s="61"/>
      <c r="B191" s="126"/>
      <c r="C191" s="116"/>
      <c r="D191" s="169"/>
      <c r="E191" s="172"/>
      <c r="F191" s="24" t="s">
        <v>17</v>
      </c>
      <c r="G191" s="20">
        <f t="shared" ref="G191" si="179">H191+I191+J191+K191+L191+M191+P191+O191+N191</f>
        <v>0</v>
      </c>
      <c r="H191" s="3"/>
      <c r="I191" s="3"/>
      <c r="J191" s="3"/>
      <c r="K191" s="3"/>
      <c r="L191" s="3"/>
      <c r="M191" s="55"/>
      <c r="N191" s="96"/>
      <c r="O191" s="23"/>
      <c r="P191" s="23"/>
      <c r="Q191" s="151"/>
      <c r="R191" s="142"/>
      <c r="S191" s="166"/>
      <c r="T191" s="32"/>
      <c r="U191" s="166"/>
      <c r="V191" s="166"/>
      <c r="W191" s="166"/>
      <c r="X191" s="142"/>
      <c r="Y191" s="142"/>
      <c r="Z191" s="142"/>
      <c r="AA191" s="142"/>
      <c r="AB191" s="142"/>
    </row>
    <row r="192" spans="1:28" s="25" customFormat="1" ht="33.75" customHeight="1">
      <c r="A192" s="108"/>
      <c r="B192" s="9" t="s">
        <v>56</v>
      </c>
      <c r="C192" s="108">
        <v>2020</v>
      </c>
      <c r="D192" s="108">
        <v>2027</v>
      </c>
      <c r="E192" s="69" t="s">
        <v>14</v>
      </c>
      <c r="F192" s="24" t="s">
        <v>15</v>
      </c>
      <c r="G192" s="7">
        <f>H192+I192+J192+K192+L192+M192+P192+O192+N192</f>
        <v>52354631.309999995</v>
      </c>
      <c r="H192" s="7">
        <f>H71+H83+H96+H123+H150+H162</f>
        <v>0</v>
      </c>
      <c r="I192" s="7">
        <f>I71+I83+I96+I123+I150</f>
        <v>6926820.6800000006</v>
      </c>
      <c r="J192" s="7">
        <f>J71+J83+J96+J123+J150+J162</f>
        <v>7853843.3700000001</v>
      </c>
      <c r="K192" s="7">
        <f>K71+K83+K96+K123+K150</f>
        <v>5251853.169999999</v>
      </c>
      <c r="L192" s="7">
        <f>L71+L83+L96+L123+L150+L162+L171+L183</f>
        <v>6960685.9000000004</v>
      </c>
      <c r="M192" s="56">
        <f t="shared" ref="M192:P194" si="180">M71+M83+M96+M123+M150+M162+M171+M183</f>
        <v>7755428.1899999995</v>
      </c>
      <c r="N192" s="56">
        <f t="shared" si="180"/>
        <v>6833500</v>
      </c>
      <c r="O192" s="7">
        <f>O71+O83+O96+O123+O150+O162+O171+O183</f>
        <v>5338000</v>
      </c>
      <c r="P192" s="7">
        <f>P71+P83+P96+P123+P150+P162+P171+P183</f>
        <v>5434500</v>
      </c>
      <c r="Q192" s="108" t="s">
        <v>13</v>
      </c>
      <c r="R192" s="108" t="s">
        <v>13</v>
      </c>
      <c r="S192" s="108" t="s">
        <v>13</v>
      </c>
      <c r="T192" s="108" t="s">
        <v>13</v>
      </c>
      <c r="U192" s="108" t="s">
        <v>13</v>
      </c>
      <c r="V192" s="108" t="s">
        <v>13</v>
      </c>
      <c r="W192" s="108" t="s">
        <v>13</v>
      </c>
      <c r="X192" s="108" t="s">
        <v>13</v>
      </c>
      <c r="Y192" s="108" t="s">
        <v>13</v>
      </c>
      <c r="Z192" s="108" t="s">
        <v>13</v>
      </c>
      <c r="AA192" s="108" t="s">
        <v>13</v>
      </c>
      <c r="AB192" s="108" t="s">
        <v>13</v>
      </c>
    </row>
    <row r="193" spans="1:28" s="25" customFormat="1" ht="98.25" customHeight="1">
      <c r="A193" s="109"/>
      <c r="B193" s="10"/>
      <c r="C193" s="109"/>
      <c r="D193" s="109"/>
      <c r="E193" s="70"/>
      <c r="F193" s="24" t="s">
        <v>16</v>
      </c>
      <c r="G193" s="7">
        <f>H193+I193+J193+K193+L193+M193+P193+O193+N193</f>
        <v>43506679.599999994</v>
      </c>
      <c r="H193" s="3">
        <f>H72+H84+H97+H124+H151+H163</f>
        <v>0</v>
      </c>
      <c r="I193" s="3">
        <f>I72+I84+I97+I124+I151</f>
        <v>4386965.2700000005</v>
      </c>
      <c r="J193" s="3">
        <f>J72+J84+J97+J124+J151+J163</f>
        <v>6509423.3700000001</v>
      </c>
      <c r="K193" s="3">
        <f>K72+K84+K97+K124+K151+K163</f>
        <v>3910985.9499999993</v>
      </c>
      <c r="L193" s="3">
        <f>L72+L84+L97+L124+L151+L163+L172+L184</f>
        <v>4595859.42</v>
      </c>
      <c r="M193" s="54">
        <f>M72+M84+M97+M124+M151+M163+M172+M184</f>
        <v>6497445.5899999989</v>
      </c>
      <c r="N193" s="54">
        <f t="shared" si="180"/>
        <v>6833500</v>
      </c>
      <c r="O193" s="3">
        <f t="shared" ref="O193" si="181">O72+O84+O97+O124+O151+O163+O172+O184</f>
        <v>5338000</v>
      </c>
      <c r="P193" s="3">
        <f t="shared" si="180"/>
        <v>5434500</v>
      </c>
      <c r="Q193" s="109"/>
      <c r="R193" s="109"/>
      <c r="S193" s="109"/>
      <c r="T193" s="109"/>
      <c r="U193" s="109"/>
      <c r="V193" s="109"/>
      <c r="W193" s="109"/>
      <c r="X193" s="109"/>
      <c r="Y193" s="109"/>
      <c r="Z193" s="109"/>
      <c r="AA193" s="109"/>
      <c r="AB193" s="109"/>
    </row>
    <row r="194" spans="1:28" s="25" customFormat="1" ht="63" customHeight="1">
      <c r="A194" s="110"/>
      <c r="B194" s="11"/>
      <c r="C194" s="110"/>
      <c r="D194" s="110"/>
      <c r="E194" s="71"/>
      <c r="F194" s="24" t="s">
        <v>17</v>
      </c>
      <c r="G194" s="7">
        <f t="shared" ref="G194" si="182">H194+I194+J194+K194+L194+M194+P194+O194+N194</f>
        <v>8000013.7899999991</v>
      </c>
      <c r="H194" s="3">
        <f>H73+H85+H98+H125+H152+H164</f>
        <v>0</v>
      </c>
      <c r="I194" s="3">
        <f>I152+I107+I95</f>
        <v>2539855.41</v>
      </c>
      <c r="J194" s="3">
        <f>J73+J85+J98+J125+J152+J164</f>
        <v>1344420</v>
      </c>
      <c r="K194" s="3">
        <f>K73+K85+K98+K125+K152+K164</f>
        <v>1340867.22</v>
      </c>
      <c r="L194" s="3">
        <f>L73+L85+L98+L125+L152+L164+L173+L185</f>
        <v>2364826.48</v>
      </c>
      <c r="M194" s="54">
        <f>M73+M85+M98+M125+M152+M164+M173+M185</f>
        <v>410044.68</v>
      </c>
      <c r="N194" s="54">
        <f t="shared" si="180"/>
        <v>0</v>
      </c>
      <c r="O194" s="3">
        <f t="shared" ref="O194" si="183">O73+O85+O98+O125+O152+O164+O173+O185</f>
        <v>0</v>
      </c>
      <c r="P194" s="3">
        <f t="shared" si="180"/>
        <v>0</v>
      </c>
      <c r="Q194" s="110"/>
      <c r="R194" s="110"/>
      <c r="S194" s="110"/>
      <c r="T194" s="110"/>
      <c r="U194" s="110"/>
      <c r="V194" s="110"/>
      <c r="W194" s="110"/>
      <c r="X194" s="110"/>
      <c r="Y194" s="110"/>
      <c r="Z194" s="110"/>
      <c r="AA194" s="110"/>
      <c r="AB194" s="110"/>
    </row>
    <row r="195" spans="1:28" s="13" customFormat="1" ht="106.5" customHeight="1">
      <c r="A195" s="250" t="s">
        <v>142</v>
      </c>
      <c r="B195" s="251"/>
      <c r="C195" s="16">
        <v>2020</v>
      </c>
      <c r="D195" s="74">
        <v>2027</v>
      </c>
      <c r="E195" s="17" t="s">
        <v>13</v>
      </c>
      <c r="F195" s="17" t="s">
        <v>13</v>
      </c>
      <c r="G195" s="17" t="s">
        <v>13</v>
      </c>
      <c r="H195" s="6" t="s">
        <v>13</v>
      </c>
      <c r="I195" s="6" t="s">
        <v>13</v>
      </c>
      <c r="J195" s="6" t="s">
        <v>13</v>
      </c>
      <c r="K195" s="6" t="s">
        <v>13</v>
      </c>
      <c r="L195" s="6" t="s">
        <v>13</v>
      </c>
      <c r="M195" s="53" t="s">
        <v>13</v>
      </c>
      <c r="N195" s="53" t="s">
        <v>13</v>
      </c>
      <c r="O195" s="6" t="s">
        <v>13</v>
      </c>
      <c r="P195" s="6" t="s">
        <v>13</v>
      </c>
      <c r="Q195" s="18" t="s">
        <v>13</v>
      </c>
      <c r="R195" s="18" t="s">
        <v>13</v>
      </c>
      <c r="S195" s="18" t="s">
        <v>13</v>
      </c>
      <c r="T195" s="18" t="s">
        <v>13</v>
      </c>
      <c r="U195" s="18" t="s">
        <v>13</v>
      </c>
      <c r="V195" s="18" t="s">
        <v>13</v>
      </c>
      <c r="W195" s="18" t="s">
        <v>13</v>
      </c>
      <c r="X195" s="29" t="s">
        <v>13</v>
      </c>
      <c r="Y195" s="18" t="s">
        <v>13</v>
      </c>
      <c r="Z195" s="18" t="s">
        <v>13</v>
      </c>
      <c r="AA195" s="18" t="s">
        <v>13</v>
      </c>
      <c r="AB195" s="18" t="s">
        <v>13</v>
      </c>
    </row>
    <row r="196" spans="1:28" s="13" customFormat="1" ht="139.5" customHeight="1">
      <c r="A196" s="252" t="s">
        <v>184</v>
      </c>
      <c r="B196" s="253"/>
      <c r="C196" s="16">
        <v>2020</v>
      </c>
      <c r="D196" s="72">
        <v>2027</v>
      </c>
      <c r="E196" s="17" t="s">
        <v>13</v>
      </c>
      <c r="F196" s="17" t="s">
        <v>13</v>
      </c>
      <c r="G196" s="17" t="s">
        <v>13</v>
      </c>
      <c r="H196" s="6" t="s">
        <v>13</v>
      </c>
      <c r="I196" s="6" t="s">
        <v>13</v>
      </c>
      <c r="J196" s="6" t="s">
        <v>13</v>
      </c>
      <c r="K196" s="6" t="s">
        <v>13</v>
      </c>
      <c r="L196" s="6" t="s">
        <v>13</v>
      </c>
      <c r="M196" s="53" t="s">
        <v>13</v>
      </c>
      <c r="N196" s="53" t="s">
        <v>13</v>
      </c>
      <c r="O196" s="6" t="s">
        <v>13</v>
      </c>
      <c r="P196" s="6" t="s">
        <v>13</v>
      </c>
      <c r="Q196" s="18" t="s">
        <v>13</v>
      </c>
      <c r="R196" s="18" t="s">
        <v>13</v>
      </c>
      <c r="S196" s="18" t="s">
        <v>13</v>
      </c>
      <c r="T196" s="18" t="s">
        <v>13</v>
      </c>
      <c r="U196" s="18" t="s">
        <v>13</v>
      </c>
      <c r="V196" s="18" t="s">
        <v>13</v>
      </c>
      <c r="W196" s="18" t="s">
        <v>13</v>
      </c>
      <c r="X196" s="29" t="s">
        <v>13</v>
      </c>
      <c r="Y196" s="18" t="s">
        <v>13</v>
      </c>
      <c r="Z196" s="18" t="s">
        <v>13</v>
      </c>
      <c r="AA196" s="18" t="s">
        <v>13</v>
      </c>
      <c r="AB196" s="18" t="s">
        <v>13</v>
      </c>
    </row>
    <row r="197" spans="1:28" s="13" customFormat="1" ht="28.5" customHeight="1">
      <c r="A197" s="114"/>
      <c r="B197" s="158" t="s">
        <v>185</v>
      </c>
      <c r="C197" s="114">
        <v>2020</v>
      </c>
      <c r="D197" s="114">
        <v>2027</v>
      </c>
      <c r="E197" s="146" t="s">
        <v>14</v>
      </c>
      <c r="F197" s="19" t="s">
        <v>15</v>
      </c>
      <c r="G197" s="20">
        <f t="shared" ref="G197:P202" si="184">G200</f>
        <v>184420.59999999998</v>
      </c>
      <c r="H197" s="3">
        <f t="shared" si="184"/>
        <v>0</v>
      </c>
      <c r="I197" s="3">
        <f t="shared" si="184"/>
        <v>123094.39999999999</v>
      </c>
      <c r="J197" s="3">
        <f t="shared" si="184"/>
        <v>61326.2</v>
      </c>
      <c r="K197" s="3">
        <f t="shared" si="184"/>
        <v>0</v>
      </c>
      <c r="L197" s="3">
        <f t="shared" si="184"/>
        <v>0</v>
      </c>
      <c r="M197" s="54">
        <f t="shared" si="184"/>
        <v>0</v>
      </c>
      <c r="N197" s="54">
        <f t="shared" si="184"/>
        <v>0</v>
      </c>
      <c r="O197" s="3">
        <f t="shared" ref="O197" si="185">O200</f>
        <v>0</v>
      </c>
      <c r="P197" s="3">
        <f t="shared" si="184"/>
        <v>0</v>
      </c>
      <c r="Q197" s="114" t="s">
        <v>13</v>
      </c>
      <c r="R197" s="114" t="s">
        <v>13</v>
      </c>
      <c r="S197" s="114" t="s">
        <v>13</v>
      </c>
      <c r="T197" s="114" t="s">
        <v>13</v>
      </c>
      <c r="U197" s="114" t="s">
        <v>13</v>
      </c>
      <c r="V197" s="114" t="s">
        <v>13</v>
      </c>
      <c r="W197" s="114" t="s">
        <v>13</v>
      </c>
      <c r="X197" s="108" t="s">
        <v>13</v>
      </c>
      <c r="Y197" s="114" t="s">
        <v>13</v>
      </c>
      <c r="Z197" s="114" t="s">
        <v>13</v>
      </c>
      <c r="AA197" s="114" t="s">
        <v>13</v>
      </c>
      <c r="AB197" s="114" t="s">
        <v>13</v>
      </c>
    </row>
    <row r="198" spans="1:28" s="13" customFormat="1" ht="86.25" customHeight="1">
      <c r="A198" s="115"/>
      <c r="B198" s="159"/>
      <c r="C198" s="115"/>
      <c r="D198" s="115"/>
      <c r="E198" s="147"/>
      <c r="F198" s="19" t="s">
        <v>16</v>
      </c>
      <c r="G198" s="20">
        <f t="shared" si="184"/>
        <v>0</v>
      </c>
      <c r="H198" s="3">
        <f t="shared" si="184"/>
        <v>0</v>
      </c>
      <c r="I198" s="3">
        <f t="shared" si="184"/>
        <v>0</v>
      </c>
      <c r="J198" s="3">
        <f t="shared" si="184"/>
        <v>0</v>
      </c>
      <c r="K198" s="3">
        <f t="shared" si="184"/>
        <v>0</v>
      </c>
      <c r="L198" s="3">
        <f t="shared" si="184"/>
        <v>0</v>
      </c>
      <c r="M198" s="54">
        <f t="shared" si="184"/>
        <v>0</v>
      </c>
      <c r="N198" s="54">
        <f t="shared" si="184"/>
        <v>0</v>
      </c>
      <c r="O198" s="3">
        <f t="shared" ref="O198" si="186">O201</f>
        <v>0</v>
      </c>
      <c r="P198" s="3">
        <f t="shared" si="184"/>
        <v>0</v>
      </c>
      <c r="Q198" s="115"/>
      <c r="R198" s="115"/>
      <c r="S198" s="115"/>
      <c r="T198" s="115"/>
      <c r="U198" s="115"/>
      <c r="V198" s="115"/>
      <c r="W198" s="115"/>
      <c r="X198" s="109"/>
      <c r="Y198" s="115"/>
      <c r="Z198" s="115"/>
      <c r="AA198" s="115"/>
      <c r="AB198" s="115"/>
    </row>
    <row r="199" spans="1:28" s="13" customFormat="1" ht="64.5" customHeight="1">
      <c r="A199" s="116"/>
      <c r="B199" s="160"/>
      <c r="C199" s="116"/>
      <c r="D199" s="116"/>
      <c r="E199" s="148"/>
      <c r="F199" s="19" t="s">
        <v>17</v>
      </c>
      <c r="G199" s="20">
        <f t="shared" si="184"/>
        <v>184420.59999999998</v>
      </c>
      <c r="H199" s="3">
        <f t="shared" si="184"/>
        <v>0</v>
      </c>
      <c r="I199" s="3">
        <f t="shared" si="184"/>
        <v>123094.39999999999</v>
      </c>
      <c r="J199" s="3">
        <f t="shared" si="184"/>
        <v>61326.2</v>
      </c>
      <c r="K199" s="3">
        <f t="shared" si="184"/>
        <v>0</v>
      </c>
      <c r="L199" s="3"/>
      <c r="M199" s="55"/>
      <c r="N199" s="96"/>
      <c r="O199" s="23"/>
      <c r="P199" s="23"/>
      <c r="Q199" s="116"/>
      <c r="R199" s="116"/>
      <c r="S199" s="116"/>
      <c r="T199" s="116"/>
      <c r="U199" s="116"/>
      <c r="V199" s="116"/>
      <c r="W199" s="116"/>
      <c r="X199" s="110"/>
      <c r="Y199" s="116"/>
      <c r="Z199" s="116"/>
      <c r="AA199" s="116"/>
      <c r="AB199" s="116"/>
    </row>
    <row r="200" spans="1:28" s="13" customFormat="1" ht="26.25" customHeight="1">
      <c r="A200" s="114"/>
      <c r="B200" s="158" t="s">
        <v>186</v>
      </c>
      <c r="C200" s="114">
        <v>2020</v>
      </c>
      <c r="D200" s="114">
        <v>2027</v>
      </c>
      <c r="E200" s="146" t="s">
        <v>14</v>
      </c>
      <c r="F200" s="19" t="s">
        <v>15</v>
      </c>
      <c r="G200" s="20">
        <f t="shared" si="184"/>
        <v>184420.59999999998</v>
      </c>
      <c r="H200" s="3">
        <f t="shared" si="184"/>
        <v>0</v>
      </c>
      <c r="I200" s="3">
        <f t="shared" si="184"/>
        <v>123094.39999999999</v>
      </c>
      <c r="J200" s="3">
        <f t="shared" si="184"/>
        <v>61326.2</v>
      </c>
      <c r="K200" s="3">
        <f t="shared" si="184"/>
        <v>0</v>
      </c>
      <c r="L200" s="3"/>
      <c r="M200" s="55"/>
      <c r="N200" s="96"/>
      <c r="O200" s="23"/>
      <c r="P200" s="23"/>
      <c r="Q200" s="114" t="s">
        <v>13</v>
      </c>
      <c r="R200" s="114" t="s">
        <v>13</v>
      </c>
      <c r="S200" s="114" t="s">
        <v>13</v>
      </c>
      <c r="T200" s="114" t="s">
        <v>13</v>
      </c>
      <c r="U200" s="114" t="s">
        <v>13</v>
      </c>
      <c r="V200" s="114" t="s">
        <v>13</v>
      </c>
      <c r="W200" s="114" t="s">
        <v>13</v>
      </c>
      <c r="X200" s="108" t="s">
        <v>13</v>
      </c>
      <c r="Y200" s="114" t="s">
        <v>13</v>
      </c>
      <c r="Z200" s="114" t="s">
        <v>13</v>
      </c>
      <c r="AA200" s="114" t="s">
        <v>13</v>
      </c>
      <c r="AB200" s="114" t="s">
        <v>13</v>
      </c>
    </row>
    <row r="201" spans="1:28" s="13" customFormat="1" ht="84.75" customHeight="1">
      <c r="A201" s="115"/>
      <c r="B201" s="159"/>
      <c r="C201" s="115"/>
      <c r="D201" s="115"/>
      <c r="E201" s="147"/>
      <c r="F201" s="19" t="s">
        <v>16</v>
      </c>
      <c r="G201" s="20">
        <f>G204</f>
        <v>0</v>
      </c>
      <c r="H201" s="3"/>
      <c r="I201" s="3"/>
      <c r="J201" s="3">
        <v>0</v>
      </c>
      <c r="K201" s="3">
        <f t="shared" si="184"/>
        <v>0</v>
      </c>
      <c r="L201" s="3"/>
      <c r="M201" s="55"/>
      <c r="N201" s="96"/>
      <c r="O201" s="23"/>
      <c r="P201" s="23"/>
      <c r="Q201" s="115"/>
      <c r="R201" s="115"/>
      <c r="S201" s="115"/>
      <c r="T201" s="115"/>
      <c r="U201" s="115"/>
      <c r="V201" s="115"/>
      <c r="W201" s="115"/>
      <c r="X201" s="109"/>
      <c r="Y201" s="115"/>
      <c r="Z201" s="115"/>
      <c r="AA201" s="115"/>
      <c r="AB201" s="115"/>
    </row>
    <row r="202" spans="1:28" s="13" customFormat="1" ht="48.75" customHeight="1">
      <c r="A202" s="116"/>
      <c r="B202" s="160"/>
      <c r="C202" s="116"/>
      <c r="D202" s="116"/>
      <c r="E202" s="148"/>
      <c r="F202" s="19" t="s">
        <v>17</v>
      </c>
      <c r="G202" s="20">
        <f t="shared" si="184"/>
        <v>184420.59999999998</v>
      </c>
      <c r="H202" s="3">
        <f t="shared" si="184"/>
        <v>0</v>
      </c>
      <c r="I202" s="20">
        <f t="shared" si="184"/>
        <v>123094.39999999999</v>
      </c>
      <c r="J202" s="20">
        <f t="shared" si="184"/>
        <v>61326.2</v>
      </c>
      <c r="K202" s="3">
        <f t="shared" si="184"/>
        <v>0</v>
      </c>
      <c r="L202" s="3">
        <f t="shared" si="184"/>
        <v>0</v>
      </c>
      <c r="M202" s="57">
        <f t="shared" si="184"/>
        <v>0</v>
      </c>
      <c r="N202" s="57">
        <f t="shared" si="184"/>
        <v>0</v>
      </c>
      <c r="O202" s="20">
        <f t="shared" ref="O202" si="187">O205</f>
        <v>0</v>
      </c>
      <c r="P202" s="20">
        <f t="shared" si="184"/>
        <v>0</v>
      </c>
      <c r="Q202" s="116"/>
      <c r="R202" s="116"/>
      <c r="S202" s="116"/>
      <c r="T202" s="116"/>
      <c r="U202" s="116"/>
      <c r="V202" s="116"/>
      <c r="W202" s="116"/>
      <c r="X202" s="110"/>
      <c r="Y202" s="116"/>
      <c r="Z202" s="116"/>
      <c r="AA202" s="116"/>
      <c r="AB202" s="116"/>
    </row>
    <row r="203" spans="1:28" s="13" customFormat="1" ht="26.25" customHeight="1">
      <c r="A203" s="114"/>
      <c r="B203" s="143" t="s">
        <v>36</v>
      </c>
      <c r="C203" s="114">
        <v>2020</v>
      </c>
      <c r="D203" s="114">
        <v>2027</v>
      </c>
      <c r="E203" s="146" t="s">
        <v>14</v>
      </c>
      <c r="F203" s="19" t="s">
        <v>15</v>
      </c>
      <c r="G203" s="20">
        <f>H203+I203+J203+K203+L203+M203+P203+O203+N203</f>
        <v>184420.59999999998</v>
      </c>
      <c r="H203" s="3">
        <f>H205</f>
        <v>0</v>
      </c>
      <c r="I203" s="3">
        <f>I205</f>
        <v>123094.39999999999</v>
      </c>
      <c r="J203" s="3">
        <f>J205</f>
        <v>61326.2</v>
      </c>
      <c r="K203" s="3">
        <f>K204+K205</f>
        <v>0</v>
      </c>
      <c r="L203" s="3"/>
      <c r="M203" s="55"/>
      <c r="N203" s="96"/>
      <c r="O203" s="23"/>
      <c r="P203" s="23"/>
      <c r="Q203" s="149" t="s">
        <v>49</v>
      </c>
      <c r="R203" s="149" t="s">
        <v>51</v>
      </c>
      <c r="S203" s="152"/>
      <c r="T203" s="27">
        <v>0</v>
      </c>
      <c r="U203" s="152">
        <v>3</v>
      </c>
      <c r="V203" s="152">
        <v>17</v>
      </c>
      <c r="W203" s="155"/>
      <c r="X203" s="140"/>
      <c r="Y203" s="155"/>
      <c r="Z203" s="155"/>
      <c r="AA203" s="155"/>
      <c r="AB203" s="155"/>
    </row>
    <row r="204" spans="1:28" s="13" customFormat="1" ht="98.25" customHeight="1">
      <c r="A204" s="115"/>
      <c r="B204" s="144"/>
      <c r="C204" s="115"/>
      <c r="D204" s="115"/>
      <c r="E204" s="147"/>
      <c r="F204" s="19" t="s">
        <v>16</v>
      </c>
      <c r="G204" s="20">
        <f t="shared" ref="G204:G205" si="188">H204+I204+J204+K204+L204+M204+P204+O204+N204</f>
        <v>0</v>
      </c>
      <c r="H204" s="22"/>
      <c r="I204" s="22"/>
      <c r="J204" s="25"/>
      <c r="K204" s="3"/>
      <c r="L204" s="3"/>
      <c r="M204" s="55"/>
      <c r="N204" s="96"/>
      <c r="O204" s="23"/>
      <c r="P204" s="23"/>
      <c r="Q204" s="150"/>
      <c r="R204" s="150"/>
      <c r="S204" s="153"/>
      <c r="T204" s="27"/>
      <c r="U204" s="153"/>
      <c r="V204" s="153"/>
      <c r="W204" s="156"/>
      <c r="X204" s="141"/>
      <c r="Y204" s="156"/>
      <c r="Z204" s="156"/>
      <c r="AA204" s="156"/>
      <c r="AB204" s="156"/>
    </row>
    <row r="205" spans="1:28" s="13" customFormat="1" ht="64.5" customHeight="1">
      <c r="A205" s="116"/>
      <c r="B205" s="145"/>
      <c r="C205" s="116"/>
      <c r="D205" s="116"/>
      <c r="E205" s="148"/>
      <c r="F205" s="19" t="s">
        <v>17</v>
      </c>
      <c r="G205" s="20">
        <f t="shared" si="188"/>
        <v>184420.59999999998</v>
      </c>
      <c r="H205" s="3">
        <v>0</v>
      </c>
      <c r="I205" s="3">
        <v>123094.39999999999</v>
      </c>
      <c r="J205" s="3">
        <v>61326.2</v>
      </c>
      <c r="K205" s="3"/>
      <c r="L205" s="3"/>
      <c r="M205" s="55"/>
      <c r="N205" s="96"/>
      <c r="O205" s="23"/>
      <c r="P205" s="23"/>
      <c r="Q205" s="151"/>
      <c r="R205" s="151"/>
      <c r="S205" s="154"/>
      <c r="T205" s="27"/>
      <c r="U205" s="154"/>
      <c r="V205" s="154"/>
      <c r="W205" s="157"/>
      <c r="X205" s="142"/>
      <c r="Y205" s="157"/>
      <c r="Z205" s="157"/>
      <c r="AA205" s="157"/>
      <c r="AB205" s="157"/>
    </row>
    <row r="206" spans="1:28" s="25" customFormat="1" ht="24.75" customHeight="1">
      <c r="A206" s="108"/>
      <c r="B206" s="207" t="s">
        <v>198</v>
      </c>
      <c r="C206" s="114">
        <v>2020</v>
      </c>
      <c r="D206" s="108">
        <v>2027</v>
      </c>
      <c r="E206" s="170" t="s">
        <v>14</v>
      </c>
      <c r="F206" s="24" t="s">
        <v>15</v>
      </c>
      <c r="G206" s="7">
        <f t="shared" ref="G206:P207" si="189">G197</f>
        <v>184420.59999999998</v>
      </c>
      <c r="H206" s="7">
        <f t="shared" si="189"/>
        <v>0</v>
      </c>
      <c r="I206" s="7">
        <f t="shared" si="189"/>
        <v>123094.39999999999</v>
      </c>
      <c r="J206" s="7">
        <f t="shared" si="189"/>
        <v>61326.2</v>
      </c>
      <c r="K206" s="7">
        <f t="shared" si="189"/>
        <v>0</v>
      </c>
      <c r="L206" s="7">
        <f t="shared" si="189"/>
        <v>0</v>
      </c>
      <c r="M206" s="56">
        <f t="shared" si="189"/>
        <v>0</v>
      </c>
      <c r="N206" s="56">
        <f t="shared" si="189"/>
        <v>0</v>
      </c>
      <c r="O206" s="7">
        <f t="shared" ref="O206" si="190">O197</f>
        <v>0</v>
      </c>
      <c r="P206" s="7">
        <f t="shared" si="189"/>
        <v>0</v>
      </c>
      <c r="Q206" s="114" t="s">
        <v>13</v>
      </c>
      <c r="R206" s="114" t="s">
        <v>13</v>
      </c>
      <c r="S206" s="114" t="s">
        <v>13</v>
      </c>
      <c r="T206" s="114" t="s">
        <v>13</v>
      </c>
      <c r="U206" s="114" t="s">
        <v>13</v>
      </c>
      <c r="V206" s="114" t="s">
        <v>13</v>
      </c>
      <c r="W206" s="114" t="s">
        <v>13</v>
      </c>
      <c r="X206" s="108" t="s">
        <v>13</v>
      </c>
      <c r="Y206" s="114" t="s">
        <v>13</v>
      </c>
      <c r="Z206" s="114" t="s">
        <v>13</v>
      </c>
      <c r="AA206" s="114" t="s">
        <v>13</v>
      </c>
      <c r="AB206" s="114" t="s">
        <v>13</v>
      </c>
    </row>
    <row r="207" spans="1:28" s="25" customFormat="1" ht="85.5" customHeight="1">
      <c r="A207" s="109"/>
      <c r="B207" s="208"/>
      <c r="C207" s="115"/>
      <c r="D207" s="109"/>
      <c r="E207" s="171"/>
      <c r="F207" s="24" t="s">
        <v>16</v>
      </c>
      <c r="G207" s="7">
        <f t="shared" si="189"/>
        <v>0</v>
      </c>
      <c r="H207" s="3"/>
      <c r="I207" s="3"/>
      <c r="J207" s="3">
        <f t="shared" ref="J207:P207" si="191" xml:space="preserve"> J198</f>
        <v>0</v>
      </c>
      <c r="K207" s="3">
        <f t="shared" si="191"/>
        <v>0</v>
      </c>
      <c r="L207" s="3">
        <f t="shared" si="191"/>
        <v>0</v>
      </c>
      <c r="M207" s="54">
        <f t="shared" si="191"/>
        <v>0</v>
      </c>
      <c r="N207" s="54">
        <f t="shared" si="191"/>
        <v>0</v>
      </c>
      <c r="O207" s="3">
        <f t="shared" ref="O207" si="192" xml:space="preserve"> O198</f>
        <v>0</v>
      </c>
      <c r="P207" s="3">
        <f t="shared" si="191"/>
        <v>0</v>
      </c>
      <c r="Q207" s="115"/>
      <c r="R207" s="115"/>
      <c r="S207" s="115"/>
      <c r="T207" s="115"/>
      <c r="U207" s="115"/>
      <c r="V207" s="115"/>
      <c r="W207" s="115"/>
      <c r="X207" s="109"/>
      <c r="Y207" s="115"/>
      <c r="Z207" s="115"/>
      <c r="AA207" s="115"/>
      <c r="AB207" s="115"/>
    </row>
    <row r="208" spans="1:28" s="25" customFormat="1" ht="60">
      <c r="A208" s="110"/>
      <c r="B208" s="209"/>
      <c r="C208" s="116"/>
      <c r="D208" s="110"/>
      <c r="E208" s="172"/>
      <c r="F208" s="24" t="s">
        <v>17</v>
      </c>
      <c r="G208" s="7">
        <f>G199</f>
        <v>184420.59999999998</v>
      </c>
      <c r="H208" s="3">
        <f t="shared" ref="H208:P208" si="193">H199</f>
        <v>0</v>
      </c>
      <c r="I208" s="3">
        <f t="shared" si="193"/>
        <v>123094.39999999999</v>
      </c>
      <c r="J208" s="3">
        <f t="shared" si="193"/>
        <v>61326.2</v>
      </c>
      <c r="K208" s="3">
        <f t="shared" si="193"/>
        <v>0</v>
      </c>
      <c r="L208" s="3">
        <f t="shared" si="193"/>
        <v>0</v>
      </c>
      <c r="M208" s="54">
        <f t="shared" si="193"/>
        <v>0</v>
      </c>
      <c r="N208" s="54">
        <f t="shared" si="193"/>
        <v>0</v>
      </c>
      <c r="O208" s="3">
        <f t="shared" ref="O208" si="194">O199</f>
        <v>0</v>
      </c>
      <c r="P208" s="3">
        <f t="shared" si="193"/>
        <v>0</v>
      </c>
      <c r="Q208" s="116"/>
      <c r="R208" s="116"/>
      <c r="S208" s="116"/>
      <c r="T208" s="116"/>
      <c r="U208" s="116"/>
      <c r="V208" s="116"/>
      <c r="W208" s="116"/>
      <c r="X208" s="110"/>
      <c r="Y208" s="116"/>
      <c r="Z208" s="116"/>
      <c r="AA208" s="116"/>
      <c r="AB208" s="116"/>
    </row>
    <row r="209" spans="1:28" s="25" customFormat="1" ht="75" customHeight="1">
      <c r="A209" s="122" t="s">
        <v>86</v>
      </c>
      <c r="B209" s="123"/>
      <c r="C209" s="16">
        <v>2020</v>
      </c>
      <c r="D209" s="16">
        <v>2027</v>
      </c>
      <c r="E209" s="17" t="s">
        <v>13</v>
      </c>
      <c r="F209" s="17" t="s">
        <v>13</v>
      </c>
      <c r="G209" s="17" t="s">
        <v>13</v>
      </c>
      <c r="H209" s="6" t="s">
        <v>13</v>
      </c>
      <c r="I209" s="6" t="s">
        <v>13</v>
      </c>
      <c r="J209" s="6" t="s">
        <v>13</v>
      </c>
      <c r="K209" s="6" t="s">
        <v>13</v>
      </c>
      <c r="L209" s="6" t="s">
        <v>13</v>
      </c>
      <c r="M209" s="53" t="s">
        <v>13</v>
      </c>
      <c r="N209" s="53" t="s">
        <v>13</v>
      </c>
      <c r="O209" s="6" t="s">
        <v>13</v>
      </c>
      <c r="P209" s="6" t="s">
        <v>13</v>
      </c>
      <c r="Q209" s="18" t="s">
        <v>13</v>
      </c>
      <c r="R209" s="18" t="s">
        <v>13</v>
      </c>
      <c r="S209" s="18" t="s">
        <v>13</v>
      </c>
      <c r="T209" s="18" t="s">
        <v>13</v>
      </c>
      <c r="U209" s="18" t="s">
        <v>13</v>
      </c>
      <c r="V209" s="18" t="s">
        <v>13</v>
      </c>
      <c r="W209" s="18" t="s">
        <v>13</v>
      </c>
      <c r="X209" s="29" t="s">
        <v>13</v>
      </c>
      <c r="Y209" s="18" t="s">
        <v>13</v>
      </c>
      <c r="Z209" s="18" t="s">
        <v>13</v>
      </c>
      <c r="AA209" s="18" t="s">
        <v>13</v>
      </c>
      <c r="AB209" s="18" t="s">
        <v>13</v>
      </c>
    </row>
    <row r="210" spans="1:28" s="25" customFormat="1" ht="80.25" customHeight="1">
      <c r="A210" s="252" t="s">
        <v>187</v>
      </c>
      <c r="B210" s="253"/>
      <c r="C210" s="16">
        <v>2020</v>
      </c>
      <c r="D210" s="16">
        <v>2027</v>
      </c>
      <c r="E210" s="17" t="s">
        <v>13</v>
      </c>
      <c r="F210" s="17" t="s">
        <v>13</v>
      </c>
      <c r="G210" s="17" t="s">
        <v>13</v>
      </c>
      <c r="H210" s="6" t="s">
        <v>13</v>
      </c>
      <c r="I210" s="6" t="s">
        <v>13</v>
      </c>
      <c r="J210" s="6" t="s">
        <v>13</v>
      </c>
      <c r="K210" s="6" t="s">
        <v>13</v>
      </c>
      <c r="L210" s="6" t="s">
        <v>13</v>
      </c>
      <c r="M210" s="53" t="s">
        <v>13</v>
      </c>
      <c r="N210" s="53" t="s">
        <v>13</v>
      </c>
      <c r="O210" s="6" t="s">
        <v>13</v>
      </c>
      <c r="P210" s="6" t="s">
        <v>13</v>
      </c>
      <c r="Q210" s="6" t="s">
        <v>13</v>
      </c>
      <c r="R210" s="6" t="s">
        <v>13</v>
      </c>
      <c r="S210" s="6" t="s">
        <v>13</v>
      </c>
      <c r="T210" s="6" t="s">
        <v>13</v>
      </c>
      <c r="U210" s="6" t="s">
        <v>13</v>
      </c>
      <c r="V210" s="6" t="s">
        <v>13</v>
      </c>
      <c r="W210" s="6" t="s">
        <v>13</v>
      </c>
      <c r="X210" s="6" t="s">
        <v>13</v>
      </c>
      <c r="Y210" s="6" t="s">
        <v>13</v>
      </c>
      <c r="Z210" s="6" t="s">
        <v>13</v>
      </c>
      <c r="AA210" s="6" t="s">
        <v>13</v>
      </c>
      <c r="AB210" s="6" t="s">
        <v>13</v>
      </c>
    </row>
    <row r="211" spans="1:28" s="25" customFormat="1" ht="27.75" customHeight="1">
      <c r="A211" s="61"/>
      <c r="B211" s="247" t="s">
        <v>188</v>
      </c>
      <c r="C211" s="108">
        <v>2020</v>
      </c>
      <c r="D211" s="108">
        <v>2027</v>
      </c>
      <c r="E211" s="130" t="s">
        <v>14</v>
      </c>
      <c r="F211" s="19" t="s">
        <v>15</v>
      </c>
      <c r="G211" s="3">
        <f>H211+I211+J211+K211+L211+M211+P211+O211+N211</f>
        <v>255562733.31999999</v>
      </c>
      <c r="H211" s="3">
        <f t="shared" ref="H211:P213" si="195">H216</f>
        <v>0</v>
      </c>
      <c r="I211" s="3">
        <f t="shared" si="195"/>
        <v>56635880.410000004</v>
      </c>
      <c r="J211" s="3">
        <f t="shared" si="195"/>
        <v>118159967.09999999</v>
      </c>
      <c r="K211" s="3">
        <f t="shared" si="195"/>
        <v>4201897.08</v>
      </c>
      <c r="L211" s="3">
        <f t="shared" si="195"/>
        <v>12065202.23</v>
      </c>
      <c r="M211" s="54">
        <f t="shared" si="195"/>
        <v>49189384.5</v>
      </c>
      <c r="N211" s="54">
        <f t="shared" si="195"/>
        <v>6500000</v>
      </c>
      <c r="O211" s="3">
        <f t="shared" ref="O211" si="196">O216</f>
        <v>3886517</v>
      </c>
      <c r="P211" s="3">
        <f t="shared" si="195"/>
        <v>4923885</v>
      </c>
      <c r="Q211" s="114" t="s">
        <v>13</v>
      </c>
      <c r="R211" s="114" t="s">
        <v>13</v>
      </c>
      <c r="S211" s="114" t="s">
        <v>13</v>
      </c>
      <c r="T211" s="114" t="s">
        <v>13</v>
      </c>
      <c r="U211" s="114" t="s">
        <v>13</v>
      </c>
      <c r="V211" s="114" t="s">
        <v>13</v>
      </c>
      <c r="W211" s="114" t="s">
        <v>13</v>
      </c>
      <c r="X211" s="108" t="s">
        <v>13</v>
      </c>
      <c r="Y211" s="114" t="s">
        <v>13</v>
      </c>
      <c r="Z211" s="114" t="s">
        <v>13</v>
      </c>
      <c r="AA211" s="114" t="s">
        <v>13</v>
      </c>
      <c r="AB211" s="114" t="s">
        <v>13</v>
      </c>
    </row>
    <row r="212" spans="1:28" s="25" customFormat="1" ht="85.5" customHeight="1">
      <c r="A212" s="61"/>
      <c r="B212" s="248"/>
      <c r="C212" s="109"/>
      <c r="D212" s="109"/>
      <c r="E212" s="131"/>
      <c r="F212" s="19" t="s">
        <v>16</v>
      </c>
      <c r="G212" s="3">
        <f t="shared" ref="G212:G275" si="197">H212+I212+J212+K212+L212+M212+P212+O212+N212</f>
        <v>44681997.030000001</v>
      </c>
      <c r="H212" s="3">
        <f t="shared" si="195"/>
        <v>0</v>
      </c>
      <c r="I212" s="3">
        <f t="shared" si="195"/>
        <v>5714474.0100000007</v>
      </c>
      <c r="J212" s="3">
        <f t="shared" si="195"/>
        <v>8483554.8699999992</v>
      </c>
      <c r="K212" s="3">
        <f t="shared" si="195"/>
        <v>3238566.3</v>
      </c>
      <c r="L212" s="3">
        <f t="shared" si="195"/>
        <v>4065202.23</v>
      </c>
      <c r="M212" s="54">
        <f t="shared" si="195"/>
        <v>7869797.6200000001</v>
      </c>
      <c r="N212" s="54">
        <f t="shared" si="195"/>
        <v>6500000</v>
      </c>
      <c r="O212" s="3">
        <f t="shared" ref="O212" si="198">O217</f>
        <v>3886517</v>
      </c>
      <c r="P212" s="3">
        <f t="shared" si="195"/>
        <v>4923885</v>
      </c>
      <c r="Q212" s="115"/>
      <c r="R212" s="115"/>
      <c r="S212" s="115"/>
      <c r="T212" s="115"/>
      <c r="U212" s="115"/>
      <c r="V212" s="115"/>
      <c r="W212" s="115"/>
      <c r="X212" s="109"/>
      <c r="Y212" s="115"/>
      <c r="Z212" s="115"/>
      <c r="AA212" s="115"/>
      <c r="AB212" s="115"/>
    </row>
    <row r="213" spans="1:28" s="25" customFormat="1" ht="63" customHeight="1">
      <c r="A213" s="62"/>
      <c r="B213" s="248"/>
      <c r="C213" s="109"/>
      <c r="D213" s="109"/>
      <c r="E213" s="131"/>
      <c r="F213" s="19" t="s">
        <v>17</v>
      </c>
      <c r="G213" s="3">
        <f t="shared" si="197"/>
        <v>210724826.28999999</v>
      </c>
      <c r="H213" s="3">
        <f t="shared" si="195"/>
        <v>0</v>
      </c>
      <c r="I213" s="3">
        <f t="shared" si="195"/>
        <v>50921406.400000006</v>
      </c>
      <c r="J213" s="3">
        <f t="shared" si="195"/>
        <v>109676412.23</v>
      </c>
      <c r="K213" s="3">
        <f>K218</f>
        <v>963330.78</v>
      </c>
      <c r="L213" s="3">
        <f t="shared" si="195"/>
        <v>8000000</v>
      </c>
      <c r="M213" s="54">
        <f t="shared" si="195"/>
        <v>41163676.880000003</v>
      </c>
      <c r="N213" s="54">
        <f t="shared" si="195"/>
        <v>0</v>
      </c>
      <c r="O213" s="3">
        <f t="shared" ref="O213" si="199">O218</f>
        <v>0</v>
      </c>
      <c r="P213" s="3">
        <f t="shared" si="195"/>
        <v>0</v>
      </c>
      <c r="Q213" s="115"/>
      <c r="R213" s="115"/>
      <c r="S213" s="116"/>
      <c r="T213" s="116"/>
      <c r="U213" s="115"/>
      <c r="V213" s="115"/>
      <c r="W213" s="115"/>
      <c r="X213" s="109"/>
      <c r="Y213" s="115"/>
      <c r="Z213" s="115"/>
      <c r="AA213" s="115"/>
      <c r="AB213" s="115"/>
    </row>
    <row r="214" spans="1:28" s="81" customFormat="1" ht="36.75" customHeight="1">
      <c r="A214" s="76"/>
      <c r="B214" s="248"/>
      <c r="C214" s="109"/>
      <c r="D214" s="109"/>
      <c r="E214" s="131"/>
      <c r="F214" s="78" t="s">
        <v>146</v>
      </c>
      <c r="G214" s="3">
        <f t="shared" si="197"/>
        <v>155910</v>
      </c>
      <c r="H214" s="79"/>
      <c r="I214" s="79"/>
      <c r="J214" s="80"/>
      <c r="K214" s="79"/>
      <c r="L214" s="80"/>
      <c r="M214" s="54">
        <f>M219</f>
        <v>155910</v>
      </c>
      <c r="N214" s="101"/>
      <c r="O214" s="79"/>
      <c r="P214" s="79"/>
      <c r="Q214" s="115"/>
      <c r="R214" s="115"/>
      <c r="S214" s="61"/>
      <c r="T214" s="61"/>
      <c r="U214" s="115"/>
      <c r="V214" s="115"/>
      <c r="W214" s="115"/>
      <c r="X214" s="109"/>
      <c r="Y214" s="115"/>
      <c r="Z214" s="115"/>
      <c r="AA214" s="115"/>
      <c r="AB214" s="115"/>
    </row>
    <row r="215" spans="1:28" s="81" customFormat="1" ht="36" customHeight="1">
      <c r="A215" s="76"/>
      <c r="B215" s="249"/>
      <c r="C215" s="110"/>
      <c r="D215" s="110"/>
      <c r="E215" s="132"/>
      <c r="F215" s="78" t="s">
        <v>147</v>
      </c>
      <c r="G215" s="3">
        <f t="shared" si="197"/>
        <v>0</v>
      </c>
      <c r="H215" s="79"/>
      <c r="I215" s="79"/>
      <c r="J215" s="80"/>
      <c r="K215" s="79"/>
      <c r="L215" s="80"/>
      <c r="M215" s="82"/>
      <c r="N215" s="101"/>
      <c r="O215" s="80"/>
      <c r="P215" s="80"/>
      <c r="Q215" s="116"/>
      <c r="R215" s="116"/>
      <c r="S215" s="61"/>
      <c r="T215" s="61"/>
      <c r="U215" s="116"/>
      <c r="V215" s="116"/>
      <c r="W215" s="116"/>
      <c r="X215" s="110"/>
      <c r="Y215" s="116"/>
      <c r="Z215" s="116"/>
      <c r="AA215" s="116"/>
      <c r="AB215" s="116"/>
    </row>
    <row r="216" spans="1:28" s="25" customFormat="1" ht="25.5" customHeight="1">
      <c r="A216" s="76"/>
      <c r="B216" s="247" t="s">
        <v>189</v>
      </c>
      <c r="C216" s="108">
        <v>2020</v>
      </c>
      <c r="D216" s="108">
        <v>2027</v>
      </c>
      <c r="E216" s="130" t="s">
        <v>14</v>
      </c>
      <c r="F216" s="19" t="s">
        <v>15</v>
      </c>
      <c r="G216" s="3">
        <f t="shared" si="197"/>
        <v>255562733.31999999</v>
      </c>
      <c r="H216" s="3">
        <f t="shared" ref="H216:J218" si="200">H292</f>
        <v>0</v>
      </c>
      <c r="I216" s="3">
        <f t="shared" si="200"/>
        <v>56635880.410000004</v>
      </c>
      <c r="J216" s="3">
        <f t="shared" si="200"/>
        <v>118159967.09999999</v>
      </c>
      <c r="K216" s="3">
        <f>K292</f>
        <v>4201897.08</v>
      </c>
      <c r="L216" s="3">
        <f t="shared" ref="L216:P218" si="201">L292</f>
        <v>12065202.23</v>
      </c>
      <c r="M216" s="54">
        <f t="shared" si="201"/>
        <v>49189384.5</v>
      </c>
      <c r="N216" s="54">
        <f t="shared" si="201"/>
        <v>6500000</v>
      </c>
      <c r="O216" s="3">
        <f t="shared" ref="O216" si="202">O292</f>
        <v>3886517</v>
      </c>
      <c r="P216" s="3">
        <f t="shared" si="201"/>
        <v>4923885</v>
      </c>
      <c r="Q216" s="114" t="s">
        <v>13</v>
      </c>
      <c r="R216" s="114" t="s">
        <v>13</v>
      </c>
      <c r="S216" s="114" t="s">
        <v>13</v>
      </c>
      <c r="T216" s="114" t="s">
        <v>13</v>
      </c>
      <c r="U216" s="114" t="s">
        <v>13</v>
      </c>
      <c r="V216" s="114" t="s">
        <v>13</v>
      </c>
      <c r="W216" s="114" t="s">
        <v>13</v>
      </c>
      <c r="X216" s="108" t="s">
        <v>13</v>
      </c>
      <c r="Y216" s="114" t="s">
        <v>13</v>
      </c>
      <c r="Z216" s="114" t="s">
        <v>13</v>
      </c>
      <c r="AA216" s="114" t="s">
        <v>13</v>
      </c>
      <c r="AB216" s="114" t="s">
        <v>13</v>
      </c>
    </row>
    <row r="217" spans="1:28" s="25" customFormat="1" ht="99" customHeight="1">
      <c r="A217" s="76"/>
      <c r="B217" s="248"/>
      <c r="C217" s="109"/>
      <c r="D217" s="109"/>
      <c r="E217" s="131"/>
      <c r="F217" s="19" t="s">
        <v>16</v>
      </c>
      <c r="G217" s="3">
        <f t="shared" si="197"/>
        <v>44681997.030000001</v>
      </c>
      <c r="H217" s="3">
        <f t="shared" si="200"/>
        <v>0</v>
      </c>
      <c r="I217" s="3">
        <f t="shared" si="200"/>
        <v>5714474.0100000007</v>
      </c>
      <c r="J217" s="3">
        <f t="shared" si="200"/>
        <v>8483554.8699999992</v>
      </c>
      <c r="K217" s="3">
        <f>K293</f>
        <v>3238566.3</v>
      </c>
      <c r="L217" s="3">
        <f>L293</f>
        <v>4065202.23</v>
      </c>
      <c r="M217" s="54">
        <f>M293</f>
        <v>7869797.6200000001</v>
      </c>
      <c r="N217" s="54">
        <f t="shared" si="201"/>
        <v>6500000</v>
      </c>
      <c r="O217" s="3">
        <f t="shared" ref="O217" si="203">O293</f>
        <v>3886517</v>
      </c>
      <c r="P217" s="3">
        <f t="shared" si="201"/>
        <v>4923885</v>
      </c>
      <c r="Q217" s="115"/>
      <c r="R217" s="115"/>
      <c r="S217" s="115"/>
      <c r="T217" s="115"/>
      <c r="U217" s="115"/>
      <c r="V217" s="115"/>
      <c r="W217" s="115"/>
      <c r="X217" s="109"/>
      <c r="Y217" s="115"/>
      <c r="Z217" s="115"/>
      <c r="AA217" s="115"/>
      <c r="AB217" s="115"/>
    </row>
    <row r="218" spans="1:28" s="25" customFormat="1" ht="62.25" customHeight="1">
      <c r="A218" s="76"/>
      <c r="B218" s="248"/>
      <c r="C218" s="109"/>
      <c r="D218" s="109"/>
      <c r="E218" s="131"/>
      <c r="F218" s="19" t="s">
        <v>17</v>
      </c>
      <c r="G218" s="3">
        <f t="shared" si="197"/>
        <v>210724826.28999999</v>
      </c>
      <c r="H218" s="3">
        <f t="shared" si="200"/>
        <v>0</v>
      </c>
      <c r="I218" s="3">
        <f t="shared" si="200"/>
        <v>50921406.400000006</v>
      </c>
      <c r="J218" s="3">
        <f t="shared" si="200"/>
        <v>109676412.23</v>
      </c>
      <c r="K218" s="3">
        <f>K294</f>
        <v>963330.78</v>
      </c>
      <c r="L218" s="3">
        <f t="shared" ref="L218:P218" si="204">L294</f>
        <v>8000000</v>
      </c>
      <c r="M218" s="54">
        <f>M294</f>
        <v>41163676.880000003</v>
      </c>
      <c r="N218" s="54">
        <f t="shared" si="201"/>
        <v>0</v>
      </c>
      <c r="O218" s="3">
        <f t="shared" si="201"/>
        <v>0</v>
      </c>
      <c r="P218" s="3">
        <f t="shared" si="204"/>
        <v>0</v>
      </c>
      <c r="Q218" s="115"/>
      <c r="R218" s="115"/>
      <c r="S218" s="116"/>
      <c r="T218" s="116"/>
      <c r="U218" s="115"/>
      <c r="V218" s="115"/>
      <c r="W218" s="115"/>
      <c r="X218" s="109"/>
      <c r="Y218" s="115"/>
      <c r="Z218" s="115"/>
      <c r="AA218" s="115"/>
      <c r="AB218" s="115"/>
    </row>
    <row r="219" spans="1:28" s="81" customFormat="1" ht="36">
      <c r="A219" s="76"/>
      <c r="B219" s="248"/>
      <c r="C219" s="109"/>
      <c r="D219" s="109"/>
      <c r="E219" s="131"/>
      <c r="F219" s="78" t="s">
        <v>146</v>
      </c>
      <c r="G219" s="3">
        <f t="shared" si="197"/>
        <v>155910</v>
      </c>
      <c r="H219" s="79"/>
      <c r="I219" s="79"/>
      <c r="J219" s="80"/>
      <c r="K219" s="79"/>
      <c r="L219" s="80"/>
      <c r="M219" s="54">
        <f>M295</f>
        <v>155910</v>
      </c>
      <c r="N219" s="101"/>
      <c r="O219" s="79"/>
      <c r="P219" s="79"/>
      <c r="Q219" s="115"/>
      <c r="R219" s="115"/>
      <c r="S219" s="61"/>
      <c r="T219" s="61"/>
      <c r="U219" s="115"/>
      <c r="V219" s="115"/>
      <c r="W219" s="115"/>
      <c r="X219" s="109"/>
      <c r="Y219" s="115"/>
      <c r="Z219" s="115"/>
      <c r="AA219" s="115"/>
      <c r="AB219" s="115"/>
    </row>
    <row r="220" spans="1:28" s="81" customFormat="1" ht="36">
      <c r="A220" s="76"/>
      <c r="B220" s="249"/>
      <c r="C220" s="110"/>
      <c r="D220" s="110"/>
      <c r="E220" s="132"/>
      <c r="F220" s="78" t="s">
        <v>147</v>
      </c>
      <c r="G220" s="3">
        <f t="shared" si="197"/>
        <v>0</v>
      </c>
      <c r="H220" s="79"/>
      <c r="I220" s="79"/>
      <c r="J220" s="80"/>
      <c r="K220" s="79"/>
      <c r="L220" s="80"/>
      <c r="M220" s="82"/>
      <c r="N220" s="101"/>
      <c r="O220" s="80"/>
      <c r="P220" s="80"/>
      <c r="Q220" s="116"/>
      <c r="R220" s="116"/>
      <c r="S220" s="61"/>
      <c r="T220" s="61"/>
      <c r="U220" s="116"/>
      <c r="V220" s="116"/>
      <c r="W220" s="116"/>
      <c r="X220" s="110"/>
      <c r="Y220" s="116"/>
      <c r="Z220" s="116"/>
      <c r="AA220" s="116"/>
      <c r="AB220" s="116"/>
    </row>
    <row r="221" spans="1:28" s="25" customFormat="1" ht="28.5" customHeight="1">
      <c r="A221" s="60"/>
      <c r="B221" s="124" t="s">
        <v>28</v>
      </c>
      <c r="C221" s="108">
        <v>2020</v>
      </c>
      <c r="D221" s="108">
        <v>2027</v>
      </c>
      <c r="E221" s="130" t="s">
        <v>14</v>
      </c>
      <c r="F221" s="19" t="s">
        <v>15</v>
      </c>
      <c r="G221" s="3">
        <f t="shared" si="197"/>
        <v>7067303.7199999997</v>
      </c>
      <c r="H221" s="3">
        <f>H222+H223</f>
        <v>0</v>
      </c>
      <c r="I221" s="3">
        <f t="shared" ref="I221:J221" si="205">I222+I223</f>
        <v>730603.59</v>
      </c>
      <c r="J221" s="3">
        <f t="shared" si="205"/>
        <v>0</v>
      </c>
      <c r="K221" s="3">
        <f>K222+K223</f>
        <v>659420.57999999996</v>
      </c>
      <c r="L221" s="3">
        <f t="shared" ref="L221:P221" si="206">L222+L223</f>
        <v>683217.31</v>
      </c>
      <c r="M221" s="54">
        <f t="shared" si="206"/>
        <v>165262.24</v>
      </c>
      <c r="N221" s="54">
        <f t="shared" si="206"/>
        <v>3028800</v>
      </c>
      <c r="O221" s="3">
        <f t="shared" ref="O221" si="207">O222+O223</f>
        <v>700000</v>
      </c>
      <c r="P221" s="3">
        <f t="shared" si="206"/>
        <v>1100000</v>
      </c>
      <c r="Q221" s="137" t="s">
        <v>116</v>
      </c>
      <c r="R221" s="140" t="s">
        <v>41</v>
      </c>
      <c r="S221" s="140"/>
      <c r="T221" s="8"/>
      <c r="U221" s="140">
        <v>60</v>
      </c>
      <c r="V221" s="140">
        <v>65</v>
      </c>
      <c r="W221" s="140">
        <v>70</v>
      </c>
      <c r="X221" s="140">
        <v>70</v>
      </c>
      <c r="Y221" s="140">
        <v>70</v>
      </c>
      <c r="Z221" s="140">
        <v>70</v>
      </c>
      <c r="AA221" s="140">
        <v>70</v>
      </c>
      <c r="AB221" s="140">
        <v>70</v>
      </c>
    </row>
    <row r="222" spans="1:28" s="25" customFormat="1" ht="99" customHeight="1">
      <c r="A222" s="61"/>
      <c r="B222" s="125"/>
      <c r="C222" s="109"/>
      <c r="D222" s="109"/>
      <c r="E222" s="131"/>
      <c r="F222" s="19" t="s">
        <v>16</v>
      </c>
      <c r="G222" s="3">
        <f t="shared" si="197"/>
        <v>7067303.7199999997</v>
      </c>
      <c r="H222" s="3">
        <v>0</v>
      </c>
      <c r="I222" s="3">
        <v>730603.59</v>
      </c>
      <c r="J222" s="3">
        <v>0</v>
      </c>
      <c r="K222" s="3">
        <v>659420.57999999996</v>
      </c>
      <c r="L222" s="3">
        <v>683217.31</v>
      </c>
      <c r="M222" s="54">
        <v>165262.24</v>
      </c>
      <c r="N222" s="54">
        <v>3028800</v>
      </c>
      <c r="O222" s="3">
        <v>700000</v>
      </c>
      <c r="P222" s="3">
        <v>1100000</v>
      </c>
      <c r="Q222" s="138"/>
      <c r="R222" s="141"/>
      <c r="S222" s="141"/>
      <c r="T222" s="8"/>
      <c r="U222" s="141"/>
      <c r="V222" s="141"/>
      <c r="W222" s="141"/>
      <c r="X222" s="141"/>
      <c r="Y222" s="141"/>
      <c r="Z222" s="141"/>
      <c r="AA222" s="141"/>
      <c r="AB222" s="141"/>
    </row>
    <row r="223" spans="1:28" s="25" customFormat="1" ht="62.25" customHeight="1">
      <c r="A223" s="62"/>
      <c r="B223" s="126"/>
      <c r="C223" s="110"/>
      <c r="D223" s="110"/>
      <c r="E223" s="132"/>
      <c r="F223" s="19" t="s">
        <v>17</v>
      </c>
      <c r="G223" s="3">
        <f t="shared" si="197"/>
        <v>0</v>
      </c>
      <c r="H223" s="3">
        <v>0</v>
      </c>
      <c r="I223" s="3"/>
      <c r="J223" s="3"/>
      <c r="K223" s="3"/>
      <c r="L223" s="3"/>
      <c r="M223" s="55"/>
      <c r="N223" s="96"/>
      <c r="O223" s="23"/>
      <c r="P223" s="23"/>
      <c r="Q223" s="139"/>
      <c r="R223" s="142"/>
      <c r="S223" s="142"/>
      <c r="T223" s="8"/>
      <c r="U223" s="142"/>
      <c r="V223" s="142"/>
      <c r="W223" s="142"/>
      <c r="X223" s="142"/>
      <c r="Y223" s="142"/>
      <c r="Z223" s="142"/>
      <c r="AA223" s="142"/>
      <c r="AB223" s="142"/>
    </row>
    <row r="224" spans="1:28" s="25" customFormat="1" ht="26.25" customHeight="1">
      <c r="A224" s="60"/>
      <c r="B224" s="124" t="s">
        <v>39</v>
      </c>
      <c r="C224" s="108">
        <v>2020</v>
      </c>
      <c r="D224" s="108">
        <v>2027</v>
      </c>
      <c r="E224" s="130" t="s">
        <v>14</v>
      </c>
      <c r="F224" s="19" t="s">
        <v>15</v>
      </c>
      <c r="G224" s="3">
        <f t="shared" si="197"/>
        <v>544859.17999999993</v>
      </c>
      <c r="H224" s="3">
        <f>H225+H226</f>
        <v>0</v>
      </c>
      <c r="I224" s="3">
        <f t="shared" ref="I224:J224" si="208">I225+I226</f>
        <v>145223.35999999999</v>
      </c>
      <c r="J224" s="3">
        <f t="shared" si="208"/>
        <v>153519.82</v>
      </c>
      <c r="K224" s="3">
        <f>K225+K226</f>
        <v>177930</v>
      </c>
      <c r="L224" s="3">
        <f>L225+L226</f>
        <v>15352</v>
      </c>
      <c r="M224" s="54">
        <f t="shared" ref="M224:P224" si="209">M225+M226</f>
        <v>52834</v>
      </c>
      <c r="N224" s="54">
        <f t="shared" si="209"/>
        <v>0</v>
      </c>
      <c r="O224" s="3">
        <f t="shared" ref="O224" si="210">O225+O226</f>
        <v>0</v>
      </c>
      <c r="P224" s="3">
        <f t="shared" si="209"/>
        <v>0</v>
      </c>
      <c r="Q224" s="137" t="s">
        <v>117</v>
      </c>
      <c r="R224" s="178" t="s">
        <v>41</v>
      </c>
      <c r="S224" s="140"/>
      <c r="T224" s="8">
        <v>0</v>
      </c>
      <c r="U224" s="140">
        <v>100</v>
      </c>
      <c r="V224" s="140">
        <v>100</v>
      </c>
      <c r="W224" s="140">
        <v>100</v>
      </c>
      <c r="X224" s="140">
        <v>100</v>
      </c>
      <c r="Y224" s="140">
        <v>100</v>
      </c>
      <c r="Z224" s="140"/>
      <c r="AA224" s="140"/>
      <c r="AB224" s="140"/>
    </row>
    <row r="225" spans="1:28" s="25" customFormat="1" ht="98.25" customHeight="1">
      <c r="A225" s="61"/>
      <c r="B225" s="125"/>
      <c r="C225" s="109"/>
      <c r="D225" s="109"/>
      <c r="E225" s="131"/>
      <c r="F225" s="19" t="s">
        <v>16</v>
      </c>
      <c r="G225" s="3">
        <f t="shared" si="197"/>
        <v>544859.17999999993</v>
      </c>
      <c r="H225" s="3">
        <v>0</v>
      </c>
      <c r="I225" s="3">
        <v>145223.35999999999</v>
      </c>
      <c r="J225" s="3">
        <v>153519.82</v>
      </c>
      <c r="K225" s="3">
        <v>177930</v>
      </c>
      <c r="L225" s="3">
        <v>15352</v>
      </c>
      <c r="M225" s="54">
        <v>52834</v>
      </c>
      <c r="N225" s="54"/>
      <c r="O225" s="3"/>
      <c r="P225" s="3"/>
      <c r="Q225" s="138"/>
      <c r="R225" s="180"/>
      <c r="S225" s="141"/>
      <c r="T225" s="8"/>
      <c r="U225" s="141"/>
      <c r="V225" s="141"/>
      <c r="W225" s="141"/>
      <c r="X225" s="141"/>
      <c r="Y225" s="141"/>
      <c r="Z225" s="141"/>
      <c r="AA225" s="141"/>
      <c r="AB225" s="141"/>
    </row>
    <row r="226" spans="1:28" s="25" customFormat="1" ht="64.5" customHeight="1">
      <c r="A226" s="62"/>
      <c r="B226" s="126"/>
      <c r="C226" s="110"/>
      <c r="D226" s="110"/>
      <c r="E226" s="132"/>
      <c r="F226" s="19" t="s">
        <v>17</v>
      </c>
      <c r="G226" s="3">
        <f t="shared" si="197"/>
        <v>0</v>
      </c>
      <c r="H226" s="3"/>
      <c r="I226" s="3"/>
      <c r="J226" s="3"/>
      <c r="K226" s="3"/>
      <c r="L226" s="3"/>
      <c r="M226" s="55"/>
      <c r="N226" s="96"/>
      <c r="O226" s="23"/>
      <c r="P226" s="23"/>
      <c r="Q226" s="139"/>
      <c r="R226" s="179"/>
      <c r="S226" s="142"/>
      <c r="T226" s="8"/>
      <c r="U226" s="142"/>
      <c r="V226" s="142"/>
      <c r="W226" s="142"/>
      <c r="X226" s="142"/>
      <c r="Y226" s="142"/>
      <c r="Z226" s="142"/>
      <c r="AA226" s="142"/>
      <c r="AB226" s="142"/>
    </row>
    <row r="227" spans="1:28" s="25" customFormat="1" ht="26.25" customHeight="1">
      <c r="A227" s="60"/>
      <c r="B227" s="124" t="s">
        <v>29</v>
      </c>
      <c r="C227" s="108">
        <v>2020</v>
      </c>
      <c r="D227" s="108">
        <v>2027</v>
      </c>
      <c r="E227" s="130" t="s">
        <v>14</v>
      </c>
      <c r="F227" s="19" t="s">
        <v>15</v>
      </c>
      <c r="G227" s="3">
        <f t="shared" si="197"/>
        <v>21473620.800000001</v>
      </c>
      <c r="H227" s="3">
        <f t="shared" ref="H227" si="211">H228+H229</f>
        <v>0</v>
      </c>
      <c r="I227" s="3">
        <f>I228+I229</f>
        <v>1142710.77</v>
      </c>
      <c r="J227" s="3">
        <f t="shared" ref="J227" si="212">J228+J229</f>
        <v>2536296.89</v>
      </c>
      <c r="K227" s="3">
        <f>K228+K229</f>
        <v>1812687.59</v>
      </c>
      <c r="L227" s="3">
        <f>L228+L229</f>
        <v>2897235.71</v>
      </c>
      <c r="M227" s="54">
        <f t="shared" ref="M227:P227" si="213">M228+M229</f>
        <v>2824287.84</v>
      </c>
      <c r="N227" s="54">
        <f t="shared" si="213"/>
        <v>3250000</v>
      </c>
      <c r="O227" s="3">
        <f t="shared" ref="O227" si="214">O228+O229</f>
        <v>3186517</v>
      </c>
      <c r="P227" s="3">
        <f t="shared" si="213"/>
        <v>3823885</v>
      </c>
      <c r="Q227" s="137" t="s">
        <v>116</v>
      </c>
      <c r="R227" s="140" t="s">
        <v>41</v>
      </c>
      <c r="S227" s="140"/>
      <c r="T227" s="8"/>
      <c r="U227" s="140">
        <v>60</v>
      </c>
      <c r="V227" s="140">
        <v>65</v>
      </c>
      <c r="W227" s="140">
        <v>70</v>
      </c>
      <c r="X227" s="140">
        <v>70</v>
      </c>
      <c r="Y227" s="140">
        <v>70</v>
      </c>
      <c r="Z227" s="140">
        <v>70</v>
      </c>
      <c r="AA227" s="140">
        <v>70</v>
      </c>
      <c r="AB227" s="140">
        <v>70</v>
      </c>
    </row>
    <row r="228" spans="1:28" s="25" customFormat="1" ht="102" customHeight="1">
      <c r="A228" s="61"/>
      <c r="B228" s="125"/>
      <c r="C228" s="109"/>
      <c r="D228" s="109"/>
      <c r="E228" s="131"/>
      <c r="F228" s="19" t="s">
        <v>16</v>
      </c>
      <c r="G228" s="3">
        <f t="shared" si="197"/>
        <v>21473620.800000001</v>
      </c>
      <c r="H228" s="3">
        <v>0</v>
      </c>
      <c r="I228" s="3">
        <v>1142710.77</v>
      </c>
      <c r="J228" s="3">
        <v>2536296.89</v>
      </c>
      <c r="K228" s="3">
        <v>1812687.59</v>
      </c>
      <c r="L228" s="3">
        <v>2897235.71</v>
      </c>
      <c r="M228" s="54">
        <v>2824287.84</v>
      </c>
      <c r="N228" s="54">
        <v>3250000</v>
      </c>
      <c r="O228" s="3">
        <v>3186517</v>
      </c>
      <c r="P228" s="3">
        <v>3823885</v>
      </c>
      <c r="Q228" s="138"/>
      <c r="R228" s="141"/>
      <c r="S228" s="141"/>
      <c r="T228" s="8"/>
      <c r="U228" s="141"/>
      <c r="V228" s="141"/>
      <c r="W228" s="141"/>
      <c r="X228" s="141"/>
      <c r="Y228" s="141"/>
      <c r="Z228" s="141"/>
      <c r="AA228" s="141"/>
      <c r="AB228" s="141"/>
    </row>
    <row r="229" spans="1:28" s="25" customFormat="1" ht="64.5" customHeight="1">
      <c r="A229" s="62"/>
      <c r="B229" s="126"/>
      <c r="C229" s="110"/>
      <c r="D229" s="110"/>
      <c r="E229" s="132"/>
      <c r="F229" s="19" t="s">
        <v>17</v>
      </c>
      <c r="G229" s="3">
        <f t="shared" si="197"/>
        <v>0</v>
      </c>
      <c r="H229" s="3"/>
      <c r="I229" s="3"/>
      <c r="J229" s="3"/>
      <c r="K229" s="3"/>
      <c r="L229" s="3"/>
      <c r="M229" s="55"/>
      <c r="N229" s="96"/>
      <c r="O229" s="23"/>
      <c r="P229" s="23"/>
      <c r="Q229" s="139"/>
      <c r="R229" s="142"/>
      <c r="S229" s="142"/>
      <c r="T229" s="8"/>
      <c r="U229" s="142"/>
      <c r="V229" s="142"/>
      <c r="W229" s="142"/>
      <c r="X229" s="142"/>
      <c r="Y229" s="142"/>
      <c r="Z229" s="142"/>
      <c r="AA229" s="142"/>
      <c r="AB229" s="142"/>
    </row>
    <row r="230" spans="1:28" s="25" customFormat="1" ht="0.75" hidden="1" customHeight="1">
      <c r="A230" s="76"/>
      <c r="B230" s="124" t="s">
        <v>72</v>
      </c>
      <c r="C230" s="60"/>
      <c r="D230" s="47"/>
      <c r="E230" s="64"/>
      <c r="F230" s="19" t="s">
        <v>15</v>
      </c>
      <c r="G230" s="3">
        <f t="shared" si="197"/>
        <v>0</v>
      </c>
      <c r="H230" s="3">
        <f>H231+H232</f>
        <v>0</v>
      </c>
      <c r="I230" s="3"/>
      <c r="J230" s="3"/>
      <c r="K230" s="3"/>
      <c r="L230" s="3"/>
      <c r="M230" s="55"/>
      <c r="N230" s="96"/>
      <c r="O230" s="23"/>
      <c r="P230" s="23"/>
      <c r="Q230" s="30" t="s">
        <v>50</v>
      </c>
      <c r="R230" s="32" t="s">
        <v>42</v>
      </c>
      <c r="S230" s="32"/>
      <c r="T230" s="32"/>
      <c r="U230" s="32"/>
      <c r="V230" s="32"/>
      <c r="W230" s="32"/>
      <c r="X230" s="32"/>
      <c r="Y230" s="22"/>
      <c r="Z230" s="22"/>
      <c r="AA230" s="22"/>
      <c r="AB230" s="22"/>
    </row>
    <row r="231" spans="1:28" s="25" customFormat="1" ht="64.5" hidden="1" customHeight="1">
      <c r="A231" s="76"/>
      <c r="B231" s="125"/>
      <c r="C231" s="61">
        <v>2019</v>
      </c>
      <c r="D231" s="48">
        <v>2024</v>
      </c>
      <c r="E231" s="64" t="s">
        <v>14</v>
      </c>
      <c r="F231" s="19" t="s">
        <v>16</v>
      </c>
      <c r="G231" s="3">
        <f t="shared" si="197"/>
        <v>0</v>
      </c>
      <c r="H231" s="3"/>
      <c r="I231" s="3"/>
      <c r="J231" s="3"/>
      <c r="K231" s="3"/>
      <c r="L231" s="3"/>
      <c r="M231" s="55"/>
      <c r="N231" s="96"/>
      <c r="O231" s="23"/>
      <c r="P231" s="23"/>
      <c r="Q231" s="33"/>
      <c r="R231" s="12"/>
      <c r="S231" s="32"/>
      <c r="T231" s="32"/>
      <c r="U231" s="12"/>
      <c r="V231" s="12"/>
      <c r="W231" s="12"/>
      <c r="X231" s="12"/>
      <c r="Y231" s="22"/>
      <c r="Z231" s="22"/>
      <c r="AA231" s="22"/>
      <c r="AB231" s="22"/>
    </row>
    <row r="232" spans="1:28" s="25" customFormat="1" ht="42" hidden="1" customHeight="1">
      <c r="A232" s="76"/>
      <c r="B232" s="126"/>
      <c r="C232" s="61"/>
      <c r="D232" s="48"/>
      <c r="E232" s="64"/>
      <c r="F232" s="19" t="s">
        <v>17</v>
      </c>
      <c r="G232" s="3">
        <f t="shared" si="197"/>
        <v>0</v>
      </c>
      <c r="H232" s="3">
        <v>0</v>
      </c>
      <c r="I232" s="3"/>
      <c r="J232" s="3"/>
      <c r="K232" s="3"/>
      <c r="L232" s="3"/>
      <c r="M232" s="55"/>
      <c r="N232" s="96"/>
      <c r="O232" s="23"/>
      <c r="P232" s="23"/>
      <c r="Q232" s="33"/>
      <c r="R232" s="12"/>
      <c r="S232" s="32"/>
      <c r="T232" s="32"/>
      <c r="U232" s="12"/>
      <c r="V232" s="12"/>
      <c r="W232" s="12"/>
      <c r="X232" s="12"/>
      <c r="Y232" s="22"/>
      <c r="Z232" s="22"/>
      <c r="AA232" s="22"/>
      <c r="AB232" s="22"/>
    </row>
    <row r="233" spans="1:28" s="25" customFormat="1" ht="69.75" hidden="1" customHeight="1">
      <c r="A233" s="76"/>
      <c r="B233" s="254" t="s">
        <v>63</v>
      </c>
      <c r="C233" s="108">
        <v>2017</v>
      </c>
      <c r="D233" s="108">
        <v>2025</v>
      </c>
      <c r="E233" s="130" t="s">
        <v>14</v>
      </c>
      <c r="F233" s="24" t="s">
        <v>15</v>
      </c>
      <c r="G233" s="3">
        <f t="shared" si="197"/>
        <v>0</v>
      </c>
      <c r="H233" s="3">
        <f>H234+H235</f>
        <v>0</v>
      </c>
      <c r="I233" s="3"/>
      <c r="J233" s="3"/>
      <c r="K233" s="3"/>
      <c r="L233" s="3"/>
      <c r="M233" s="55"/>
      <c r="N233" s="96"/>
      <c r="O233" s="23"/>
      <c r="P233" s="23"/>
      <c r="Q233" s="30" t="s">
        <v>55</v>
      </c>
      <c r="R233" s="32" t="s">
        <v>53</v>
      </c>
      <c r="S233" s="32">
        <v>0</v>
      </c>
      <c r="T233" s="32">
        <v>0</v>
      </c>
      <c r="U233" s="12"/>
      <c r="V233" s="12"/>
      <c r="W233" s="12"/>
      <c r="X233" s="12"/>
      <c r="Y233" s="22"/>
      <c r="Z233" s="22"/>
      <c r="AA233" s="22"/>
      <c r="AB233" s="22"/>
    </row>
    <row r="234" spans="1:28" s="25" customFormat="1" ht="70.5" hidden="1" customHeight="1">
      <c r="A234" s="76"/>
      <c r="B234" s="255"/>
      <c r="C234" s="109"/>
      <c r="D234" s="109"/>
      <c r="E234" s="131"/>
      <c r="F234" s="24" t="s">
        <v>16</v>
      </c>
      <c r="G234" s="3">
        <f t="shared" si="197"/>
        <v>0</v>
      </c>
      <c r="H234" s="3">
        <v>0</v>
      </c>
      <c r="I234" s="3"/>
      <c r="J234" s="3"/>
      <c r="K234" s="3"/>
      <c r="L234" s="3"/>
      <c r="M234" s="55"/>
      <c r="N234" s="96"/>
      <c r="O234" s="23"/>
      <c r="P234" s="23"/>
      <c r="Q234" s="33"/>
      <c r="R234" s="12"/>
      <c r="S234" s="32"/>
      <c r="T234" s="32"/>
      <c r="U234" s="12"/>
      <c r="V234" s="12"/>
      <c r="W234" s="12"/>
      <c r="X234" s="12"/>
      <c r="Y234" s="22"/>
      <c r="Z234" s="22"/>
      <c r="AA234" s="22"/>
      <c r="AB234" s="22"/>
    </row>
    <row r="235" spans="1:28" s="25" customFormat="1" ht="57.75" hidden="1" customHeight="1">
      <c r="A235" s="76"/>
      <c r="B235" s="256"/>
      <c r="C235" s="110"/>
      <c r="D235" s="110"/>
      <c r="E235" s="132"/>
      <c r="F235" s="24" t="s">
        <v>17</v>
      </c>
      <c r="G235" s="3">
        <f t="shared" si="197"/>
        <v>0</v>
      </c>
      <c r="H235" s="3"/>
      <c r="I235" s="3"/>
      <c r="J235" s="3"/>
      <c r="K235" s="3"/>
      <c r="L235" s="3"/>
      <c r="M235" s="55"/>
      <c r="N235" s="96"/>
      <c r="O235" s="23"/>
      <c r="P235" s="23"/>
      <c r="Q235" s="33"/>
      <c r="R235" s="12"/>
      <c r="S235" s="32"/>
      <c r="T235" s="32"/>
      <c r="U235" s="12"/>
      <c r="V235" s="12"/>
      <c r="W235" s="12"/>
      <c r="X235" s="12"/>
      <c r="Y235" s="22"/>
      <c r="Z235" s="22"/>
      <c r="AA235" s="22"/>
      <c r="AB235" s="22"/>
    </row>
    <row r="236" spans="1:28" s="25" customFormat="1" ht="48.75" hidden="1" customHeight="1">
      <c r="A236" s="76"/>
      <c r="B236" s="254" t="s">
        <v>64</v>
      </c>
      <c r="C236" s="108">
        <v>2019</v>
      </c>
      <c r="D236" s="108">
        <v>2024</v>
      </c>
      <c r="E236" s="130" t="s">
        <v>14</v>
      </c>
      <c r="F236" s="24" t="s">
        <v>15</v>
      </c>
      <c r="G236" s="3">
        <f t="shared" si="197"/>
        <v>0</v>
      </c>
      <c r="H236" s="3">
        <f>H237+H238</f>
        <v>0</v>
      </c>
      <c r="I236" s="3"/>
      <c r="J236" s="3"/>
      <c r="K236" s="3"/>
      <c r="L236" s="3"/>
      <c r="M236" s="55"/>
      <c r="N236" s="96"/>
      <c r="O236" s="23"/>
      <c r="P236" s="23"/>
      <c r="Q236" s="30" t="s">
        <v>55</v>
      </c>
      <c r="R236" s="32" t="s">
        <v>42</v>
      </c>
      <c r="S236" s="32">
        <v>3100</v>
      </c>
      <c r="T236" s="32">
        <v>0</v>
      </c>
      <c r="U236" s="12"/>
      <c r="V236" s="12"/>
      <c r="W236" s="12"/>
      <c r="X236" s="12"/>
      <c r="Y236" s="22"/>
      <c r="Z236" s="22"/>
      <c r="AA236" s="22"/>
      <c r="AB236" s="22"/>
    </row>
    <row r="237" spans="1:28" s="25" customFormat="1" ht="65.25" hidden="1" customHeight="1">
      <c r="A237" s="76"/>
      <c r="B237" s="255"/>
      <c r="C237" s="109"/>
      <c r="D237" s="109"/>
      <c r="E237" s="131"/>
      <c r="F237" s="24" t="s">
        <v>16</v>
      </c>
      <c r="G237" s="3">
        <f t="shared" si="197"/>
        <v>0</v>
      </c>
      <c r="H237" s="3"/>
      <c r="I237" s="3"/>
      <c r="J237" s="3"/>
      <c r="K237" s="3"/>
      <c r="L237" s="3"/>
      <c r="M237" s="55"/>
      <c r="N237" s="96"/>
      <c r="O237" s="23"/>
      <c r="P237" s="23"/>
      <c r="Q237" s="33"/>
      <c r="R237" s="12"/>
      <c r="S237" s="32"/>
      <c r="T237" s="32"/>
      <c r="U237" s="12"/>
      <c r="V237" s="12"/>
      <c r="W237" s="12"/>
      <c r="X237" s="12"/>
      <c r="Y237" s="22"/>
      <c r="Z237" s="22"/>
      <c r="AA237" s="22"/>
      <c r="AB237" s="22"/>
    </row>
    <row r="238" spans="1:28" s="25" customFormat="1" ht="13.5" hidden="1" customHeight="1">
      <c r="A238" s="76"/>
      <c r="B238" s="256"/>
      <c r="C238" s="110"/>
      <c r="D238" s="110"/>
      <c r="E238" s="132"/>
      <c r="F238" s="24" t="s">
        <v>17</v>
      </c>
      <c r="G238" s="3">
        <f t="shared" si="197"/>
        <v>0</v>
      </c>
      <c r="H238" s="3"/>
      <c r="I238" s="3"/>
      <c r="J238" s="3"/>
      <c r="K238" s="3"/>
      <c r="L238" s="3"/>
      <c r="M238" s="55"/>
      <c r="N238" s="96"/>
      <c r="O238" s="23"/>
      <c r="P238" s="23"/>
      <c r="Q238" s="33"/>
      <c r="R238" s="12"/>
      <c r="S238" s="32"/>
      <c r="T238" s="32"/>
      <c r="U238" s="12"/>
      <c r="V238" s="12"/>
      <c r="W238" s="12"/>
      <c r="X238" s="12"/>
      <c r="Y238" s="22"/>
      <c r="Z238" s="22"/>
      <c r="AA238" s="22"/>
      <c r="AB238" s="22"/>
    </row>
    <row r="239" spans="1:28" s="25" customFormat="1" ht="2.25" hidden="1" customHeight="1">
      <c r="A239" s="76"/>
      <c r="B239" s="124" t="s">
        <v>190</v>
      </c>
      <c r="C239" s="108">
        <v>2017</v>
      </c>
      <c r="D239" s="108">
        <v>2025</v>
      </c>
      <c r="E239" s="130" t="s">
        <v>14</v>
      </c>
      <c r="F239" s="24" t="s">
        <v>15</v>
      </c>
      <c r="G239" s="3">
        <f t="shared" si="197"/>
        <v>0</v>
      </c>
      <c r="H239" s="3">
        <f>H240+H241</f>
        <v>0</v>
      </c>
      <c r="I239" s="3"/>
      <c r="J239" s="3"/>
      <c r="K239" s="3"/>
      <c r="L239" s="3"/>
      <c r="M239" s="55"/>
      <c r="N239" s="96"/>
      <c r="O239" s="23"/>
      <c r="P239" s="23"/>
      <c r="Q239" s="30" t="s">
        <v>55</v>
      </c>
      <c r="R239" s="32" t="s">
        <v>42</v>
      </c>
      <c r="S239" s="32">
        <v>0</v>
      </c>
      <c r="T239" s="32">
        <v>0</v>
      </c>
      <c r="U239" s="12"/>
      <c r="V239" s="12"/>
      <c r="W239" s="12"/>
      <c r="X239" s="12"/>
      <c r="Y239" s="22"/>
      <c r="Z239" s="22"/>
      <c r="AA239" s="22"/>
      <c r="AB239" s="22"/>
    </row>
    <row r="240" spans="1:28" s="25" customFormat="1" ht="104.25" hidden="1" customHeight="1">
      <c r="A240" s="76"/>
      <c r="B240" s="125"/>
      <c r="C240" s="109"/>
      <c r="D240" s="109"/>
      <c r="E240" s="131"/>
      <c r="F240" s="24" t="s">
        <v>16</v>
      </c>
      <c r="G240" s="3">
        <f t="shared" si="197"/>
        <v>0</v>
      </c>
      <c r="H240" s="3">
        <v>0</v>
      </c>
      <c r="I240" s="3"/>
      <c r="J240" s="3"/>
      <c r="K240" s="3"/>
      <c r="L240" s="3"/>
      <c r="M240" s="55"/>
      <c r="N240" s="96"/>
      <c r="O240" s="23"/>
      <c r="P240" s="23"/>
      <c r="Q240" s="33"/>
      <c r="R240" s="12"/>
      <c r="S240" s="32"/>
      <c r="T240" s="32"/>
      <c r="U240" s="12"/>
      <c r="V240" s="12"/>
      <c r="W240" s="12"/>
      <c r="X240" s="12"/>
      <c r="Y240" s="22"/>
      <c r="Z240" s="22"/>
      <c r="AA240" s="22"/>
      <c r="AB240" s="22"/>
    </row>
    <row r="241" spans="1:28" s="25" customFormat="1" ht="79.5" hidden="1" customHeight="1">
      <c r="A241" s="76"/>
      <c r="B241" s="126"/>
      <c r="C241" s="110"/>
      <c r="D241" s="110"/>
      <c r="E241" s="132"/>
      <c r="F241" s="24" t="s">
        <v>17</v>
      </c>
      <c r="G241" s="3">
        <f t="shared" si="197"/>
        <v>0</v>
      </c>
      <c r="H241" s="3"/>
      <c r="I241" s="3"/>
      <c r="J241" s="3"/>
      <c r="K241" s="3"/>
      <c r="L241" s="3"/>
      <c r="M241" s="55"/>
      <c r="N241" s="96"/>
      <c r="O241" s="23"/>
      <c r="P241" s="23"/>
      <c r="Q241" s="33"/>
      <c r="R241" s="12"/>
      <c r="S241" s="32"/>
      <c r="T241" s="32"/>
      <c r="U241" s="12"/>
      <c r="V241" s="12"/>
      <c r="W241" s="12"/>
      <c r="X241" s="12"/>
      <c r="Y241" s="22"/>
      <c r="Z241" s="22"/>
      <c r="AA241" s="22"/>
      <c r="AB241" s="22"/>
    </row>
    <row r="242" spans="1:28" s="25" customFormat="1" ht="1.5" hidden="1" customHeight="1">
      <c r="A242" s="76"/>
      <c r="B242" s="124" t="s">
        <v>54</v>
      </c>
      <c r="C242" s="108">
        <v>2017</v>
      </c>
      <c r="D242" s="108">
        <v>2025</v>
      </c>
      <c r="E242" s="130" t="s">
        <v>14</v>
      </c>
      <c r="F242" s="24" t="s">
        <v>15</v>
      </c>
      <c r="G242" s="3">
        <f t="shared" si="197"/>
        <v>0</v>
      </c>
      <c r="H242" s="3">
        <f>H243+H244</f>
        <v>0</v>
      </c>
      <c r="I242" s="3"/>
      <c r="J242" s="3"/>
      <c r="K242" s="3"/>
      <c r="L242" s="3"/>
      <c r="M242" s="55"/>
      <c r="N242" s="96"/>
      <c r="O242" s="23"/>
      <c r="P242" s="23"/>
      <c r="Q242" s="30" t="s">
        <v>52</v>
      </c>
      <c r="R242" s="32" t="s">
        <v>53</v>
      </c>
      <c r="S242" s="32">
        <v>0</v>
      </c>
      <c r="T242" s="32">
        <v>0</v>
      </c>
      <c r="U242" s="12"/>
      <c r="V242" s="12"/>
      <c r="W242" s="12"/>
      <c r="X242" s="12"/>
      <c r="Y242" s="22"/>
      <c r="Z242" s="22"/>
      <c r="AA242" s="22"/>
      <c r="AB242" s="22"/>
    </row>
    <row r="243" spans="1:28" s="25" customFormat="1" ht="48" hidden="1" customHeight="1">
      <c r="A243" s="76"/>
      <c r="B243" s="125"/>
      <c r="C243" s="109"/>
      <c r="D243" s="109"/>
      <c r="E243" s="131"/>
      <c r="F243" s="24" t="s">
        <v>16</v>
      </c>
      <c r="G243" s="3">
        <f t="shared" si="197"/>
        <v>0</v>
      </c>
      <c r="H243" s="3">
        <v>0</v>
      </c>
      <c r="I243" s="3"/>
      <c r="J243" s="3"/>
      <c r="K243" s="3"/>
      <c r="L243" s="3"/>
      <c r="M243" s="55"/>
      <c r="N243" s="96"/>
      <c r="O243" s="23"/>
      <c r="P243" s="23"/>
      <c r="Q243" s="33"/>
      <c r="R243" s="12"/>
      <c r="S243" s="32"/>
      <c r="T243" s="32"/>
      <c r="U243" s="12"/>
      <c r="V243" s="12"/>
      <c r="W243" s="12"/>
      <c r="X243" s="12"/>
      <c r="Y243" s="22"/>
      <c r="Z243" s="22"/>
      <c r="AA243" s="22"/>
      <c r="AB243" s="22"/>
    </row>
    <row r="244" spans="1:28" s="25" customFormat="1" ht="62.25" hidden="1" customHeight="1">
      <c r="A244" s="76"/>
      <c r="B244" s="126"/>
      <c r="C244" s="110"/>
      <c r="D244" s="110"/>
      <c r="E244" s="132"/>
      <c r="F244" s="24" t="s">
        <v>17</v>
      </c>
      <c r="G244" s="3">
        <f t="shared" si="197"/>
        <v>0</v>
      </c>
      <c r="H244" s="3"/>
      <c r="I244" s="3"/>
      <c r="J244" s="3"/>
      <c r="K244" s="3"/>
      <c r="L244" s="3"/>
      <c r="M244" s="55"/>
      <c r="N244" s="96"/>
      <c r="O244" s="23"/>
      <c r="P244" s="23"/>
      <c r="Q244" s="33"/>
      <c r="R244" s="12"/>
      <c r="S244" s="32"/>
      <c r="T244" s="32"/>
      <c r="U244" s="12"/>
      <c r="V244" s="12"/>
      <c r="W244" s="12"/>
      <c r="X244" s="12"/>
      <c r="Y244" s="22"/>
      <c r="Z244" s="22"/>
      <c r="AA244" s="22"/>
      <c r="AB244" s="22"/>
    </row>
    <row r="245" spans="1:28" s="25" customFormat="1" ht="62.25" hidden="1" customHeight="1">
      <c r="A245" s="76"/>
      <c r="B245" s="124" t="s">
        <v>66</v>
      </c>
      <c r="C245" s="108">
        <v>2018</v>
      </c>
      <c r="D245" s="108">
        <v>2025</v>
      </c>
      <c r="E245" s="130" t="s">
        <v>14</v>
      </c>
      <c r="F245" s="24" t="s">
        <v>15</v>
      </c>
      <c r="G245" s="3">
        <f t="shared" si="197"/>
        <v>0</v>
      </c>
      <c r="H245" s="3">
        <f>H246+H247</f>
        <v>0</v>
      </c>
      <c r="I245" s="3"/>
      <c r="J245" s="3"/>
      <c r="K245" s="3"/>
      <c r="L245" s="3"/>
      <c r="M245" s="55"/>
      <c r="N245" s="96"/>
      <c r="O245" s="23"/>
      <c r="P245" s="23"/>
      <c r="Q245" s="30" t="s">
        <v>55</v>
      </c>
      <c r="R245" s="32" t="s">
        <v>42</v>
      </c>
      <c r="S245" s="32">
        <v>2915</v>
      </c>
      <c r="T245" s="32">
        <v>2915</v>
      </c>
      <c r="U245" s="12"/>
      <c r="V245" s="12"/>
      <c r="W245" s="12"/>
      <c r="X245" s="12"/>
      <c r="Y245" s="22"/>
      <c r="Z245" s="22"/>
      <c r="AA245" s="22"/>
      <c r="AB245" s="22"/>
    </row>
    <row r="246" spans="1:28" s="25" customFormat="1" ht="62.25" hidden="1" customHeight="1">
      <c r="A246" s="76"/>
      <c r="B246" s="125"/>
      <c r="C246" s="109"/>
      <c r="D246" s="109"/>
      <c r="E246" s="131"/>
      <c r="F246" s="24" t="s">
        <v>16</v>
      </c>
      <c r="G246" s="3">
        <f t="shared" si="197"/>
        <v>0</v>
      </c>
      <c r="H246" s="3">
        <v>0</v>
      </c>
      <c r="I246" s="3"/>
      <c r="J246" s="3"/>
      <c r="K246" s="3"/>
      <c r="L246" s="3"/>
      <c r="M246" s="55"/>
      <c r="N246" s="96"/>
      <c r="O246" s="23"/>
      <c r="P246" s="23"/>
      <c r="Q246" s="33"/>
      <c r="R246" s="12"/>
      <c r="S246" s="32"/>
      <c r="T246" s="32"/>
      <c r="U246" s="12"/>
      <c r="V246" s="12"/>
      <c r="W246" s="12"/>
      <c r="X246" s="12"/>
      <c r="Y246" s="22"/>
      <c r="Z246" s="22"/>
      <c r="AA246" s="22"/>
      <c r="AB246" s="22"/>
    </row>
    <row r="247" spans="1:28" s="25" customFormat="1" ht="62.25" hidden="1" customHeight="1">
      <c r="A247" s="76"/>
      <c r="B247" s="126"/>
      <c r="C247" s="110"/>
      <c r="D247" s="110"/>
      <c r="E247" s="132"/>
      <c r="F247" s="24" t="s">
        <v>17</v>
      </c>
      <c r="G247" s="3">
        <f t="shared" si="197"/>
        <v>0</v>
      </c>
      <c r="H247" s="3"/>
      <c r="I247" s="3"/>
      <c r="J247" s="3"/>
      <c r="K247" s="3"/>
      <c r="L247" s="3"/>
      <c r="M247" s="55"/>
      <c r="N247" s="96"/>
      <c r="O247" s="23"/>
      <c r="P247" s="23"/>
      <c r="Q247" s="33"/>
      <c r="R247" s="12"/>
      <c r="S247" s="32"/>
      <c r="T247" s="32"/>
      <c r="U247" s="12"/>
      <c r="V247" s="12"/>
      <c r="W247" s="12"/>
      <c r="X247" s="12"/>
      <c r="Y247" s="22"/>
      <c r="Z247" s="22"/>
      <c r="AA247" s="22"/>
      <c r="AB247" s="22"/>
    </row>
    <row r="248" spans="1:28" s="25" customFormat="1" ht="1.5" hidden="1" customHeight="1">
      <c r="A248" s="76"/>
      <c r="B248" s="124" t="s">
        <v>67</v>
      </c>
      <c r="C248" s="108">
        <v>2018</v>
      </c>
      <c r="D248" s="108">
        <v>2025</v>
      </c>
      <c r="E248" s="130" t="s">
        <v>14</v>
      </c>
      <c r="F248" s="24" t="s">
        <v>15</v>
      </c>
      <c r="G248" s="3">
        <f t="shared" si="197"/>
        <v>0</v>
      </c>
      <c r="H248" s="3">
        <f>H249+H250</f>
        <v>0</v>
      </c>
      <c r="I248" s="3"/>
      <c r="J248" s="3"/>
      <c r="K248" s="3"/>
      <c r="L248" s="3"/>
      <c r="M248" s="55"/>
      <c r="N248" s="96"/>
      <c r="O248" s="23"/>
      <c r="P248" s="23"/>
      <c r="Q248" s="30" t="s">
        <v>55</v>
      </c>
      <c r="R248" s="32" t="s">
        <v>42</v>
      </c>
      <c r="S248" s="32">
        <v>1450</v>
      </c>
      <c r="T248" s="32">
        <v>1450</v>
      </c>
      <c r="U248" s="12"/>
      <c r="V248" s="12"/>
      <c r="W248" s="12"/>
      <c r="X248" s="12"/>
      <c r="Y248" s="22"/>
      <c r="Z248" s="22"/>
      <c r="AA248" s="22"/>
      <c r="AB248" s="22"/>
    </row>
    <row r="249" spans="1:28" s="25" customFormat="1" ht="62.25" hidden="1" customHeight="1">
      <c r="A249" s="76"/>
      <c r="B249" s="125"/>
      <c r="C249" s="109"/>
      <c r="D249" s="109"/>
      <c r="E249" s="131"/>
      <c r="F249" s="24" t="s">
        <v>16</v>
      </c>
      <c r="G249" s="3">
        <f t="shared" si="197"/>
        <v>0</v>
      </c>
      <c r="H249" s="3">
        <v>0</v>
      </c>
      <c r="I249" s="3"/>
      <c r="J249" s="3"/>
      <c r="K249" s="3"/>
      <c r="L249" s="3"/>
      <c r="M249" s="55"/>
      <c r="N249" s="96"/>
      <c r="O249" s="23"/>
      <c r="P249" s="23"/>
      <c r="Q249" s="33"/>
      <c r="R249" s="12"/>
      <c r="S249" s="32"/>
      <c r="T249" s="32"/>
      <c r="U249" s="12"/>
      <c r="V249" s="12"/>
      <c r="W249" s="12"/>
      <c r="X249" s="12"/>
      <c r="Y249" s="22"/>
      <c r="Z249" s="22"/>
      <c r="AA249" s="22"/>
      <c r="AB249" s="22"/>
    </row>
    <row r="250" spans="1:28" s="25" customFormat="1" ht="62.25" hidden="1" customHeight="1">
      <c r="A250" s="76"/>
      <c r="B250" s="126"/>
      <c r="C250" s="110"/>
      <c r="D250" s="110"/>
      <c r="E250" s="132"/>
      <c r="F250" s="24" t="s">
        <v>17</v>
      </c>
      <c r="G250" s="3">
        <f t="shared" si="197"/>
        <v>0</v>
      </c>
      <c r="H250" s="3"/>
      <c r="I250" s="3"/>
      <c r="J250" s="3"/>
      <c r="K250" s="3"/>
      <c r="L250" s="3"/>
      <c r="M250" s="55"/>
      <c r="N250" s="96"/>
      <c r="O250" s="23"/>
      <c r="P250" s="23"/>
      <c r="Q250" s="33"/>
      <c r="R250" s="12"/>
      <c r="S250" s="32"/>
      <c r="T250" s="32"/>
      <c r="U250" s="12"/>
      <c r="V250" s="12"/>
      <c r="W250" s="12"/>
      <c r="X250" s="12"/>
      <c r="Y250" s="22"/>
      <c r="Z250" s="22"/>
      <c r="AA250" s="22"/>
      <c r="AB250" s="22"/>
    </row>
    <row r="251" spans="1:28" s="25" customFormat="1" ht="58.5" hidden="1" customHeight="1">
      <c r="A251" s="76"/>
      <c r="B251" s="124" t="s">
        <v>69</v>
      </c>
      <c r="C251" s="108">
        <v>2019</v>
      </c>
      <c r="D251" s="108">
        <v>2024</v>
      </c>
      <c r="E251" s="130" t="s">
        <v>14</v>
      </c>
      <c r="F251" s="24" t="s">
        <v>15</v>
      </c>
      <c r="G251" s="3">
        <f t="shared" si="197"/>
        <v>0</v>
      </c>
      <c r="H251" s="3">
        <f>H252+H253</f>
        <v>0</v>
      </c>
      <c r="I251" s="3"/>
      <c r="J251" s="3"/>
      <c r="K251" s="3"/>
      <c r="L251" s="3"/>
      <c r="M251" s="55"/>
      <c r="N251" s="96"/>
      <c r="O251" s="23"/>
      <c r="P251" s="23"/>
      <c r="Q251" s="36" t="s">
        <v>68</v>
      </c>
      <c r="R251" s="12" t="s">
        <v>41</v>
      </c>
      <c r="S251" s="32"/>
      <c r="T251" s="32">
        <v>0</v>
      </c>
      <c r="U251" s="12"/>
      <c r="V251" s="12"/>
      <c r="W251" s="12"/>
      <c r="X251" s="12"/>
      <c r="Y251" s="22"/>
      <c r="Z251" s="22"/>
      <c r="AA251" s="22"/>
      <c r="AB251" s="22"/>
    </row>
    <row r="252" spans="1:28" s="25" customFormat="1" ht="62.25" hidden="1" customHeight="1">
      <c r="A252" s="76"/>
      <c r="B252" s="125"/>
      <c r="C252" s="109"/>
      <c r="D252" s="109"/>
      <c r="E252" s="131"/>
      <c r="F252" s="24" t="s">
        <v>16</v>
      </c>
      <c r="G252" s="3">
        <f t="shared" si="197"/>
        <v>0</v>
      </c>
      <c r="H252" s="3"/>
      <c r="I252" s="3"/>
      <c r="J252" s="3"/>
      <c r="K252" s="3"/>
      <c r="L252" s="3"/>
      <c r="M252" s="55"/>
      <c r="N252" s="96"/>
      <c r="O252" s="23"/>
      <c r="P252" s="23"/>
      <c r="Q252" s="33"/>
      <c r="R252" s="12"/>
      <c r="S252" s="32"/>
      <c r="T252" s="32"/>
      <c r="U252" s="12"/>
      <c r="V252" s="12"/>
      <c r="W252" s="12"/>
      <c r="X252" s="12"/>
      <c r="Y252" s="22"/>
      <c r="Z252" s="22"/>
      <c r="AA252" s="22"/>
      <c r="AB252" s="22"/>
    </row>
    <row r="253" spans="1:28" s="25" customFormat="1" ht="42" hidden="1" customHeight="1">
      <c r="A253" s="76"/>
      <c r="B253" s="126"/>
      <c r="C253" s="110"/>
      <c r="D253" s="110"/>
      <c r="E253" s="132"/>
      <c r="F253" s="24" t="s">
        <v>17</v>
      </c>
      <c r="G253" s="3">
        <f t="shared" si="197"/>
        <v>0</v>
      </c>
      <c r="H253" s="3"/>
      <c r="I253" s="3"/>
      <c r="J253" s="3"/>
      <c r="K253" s="3"/>
      <c r="L253" s="3"/>
      <c r="M253" s="55"/>
      <c r="N253" s="96"/>
      <c r="O253" s="23"/>
      <c r="P253" s="23"/>
      <c r="Q253" s="33"/>
      <c r="R253" s="12"/>
      <c r="S253" s="32"/>
      <c r="T253" s="32"/>
      <c r="U253" s="12"/>
      <c r="V253" s="12"/>
      <c r="W253" s="12"/>
      <c r="X253" s="12"/>
      <c r="Y253" s="22"/>
      <c r="Z253" s="22"/>
      <c r="AA253" s="22"/>
      <c r="AB253" s="22"/>
    </row>
    <row r="254" spans="1:28" s="25" customFormat="1" ht="49.5" hidden="1" customHeight="1">
      <c r="A254" s="76"/>
      <c r="B254" s="124" t="s">
        <v>70</v>
      </c>
      <c r="C254" s="108">
        <v>2019</v>
      </c>
      <c r="D254" s="108">
        <v>2024</v>
      </c>
      <c r="E254" s="130" t="s">
        <v>14</v>
      </c>
      <c r="F254" s="24" t="s">
        <v>15</v>
      </c>
      <c r="G254" s="3">
        <f t="shared" si="197"/>
        <v>0</v>
      </c>
      <c r="H254" s="3">
        <f>H255+H256</f>
        <v>0</v>
      </c>
      <c r="I254" s="3"/>
      <c r="J254" s="3"/>
      <c r="K254" s="3"/>
      <c r="L254" s="3"/>
      <c r="M254" s="55"/>
      <c r="N254" s="96"/>
      <c r="O254" s="23"/>
      <c r="P254" s="23"/>
      <c r="Q254" s="30" t="s">
        <v>82</v>
      </c>
      <c r="R254" s="12" t="s">
        <v>53</v>
      </c>
      <c r="S254" s="32"/>
      <c r="T254" s="32">
        <v>0</v>
      </c>
      <c r="U254" s="12"/>
      <c r="V254" s="12"/>
      <c r="W254" s="12"/>
      <c r="X254" s="12"/>
      <c r="Y254" s="22"/>
      <c r="Z254" s="22"/>
      <c r="AA254" s="22"/>
      <c r="AB254" s="22"/>
    </row>
    <row r="255" spans="1:28" s="25" customFormat="1" ht="61.5" hidden="1" customHeight="1">
      <c r="A255" s="76"/>
      <c r="B255" s="125"/>
      <c r="C255" s="109"/>
      <c r="D255" s="109"/>
      <c r="E255" s="131"/>
      <c r="F255" s="24" t="s">
        <v>16</v>
      </c>
      <c r="G255" s="3">
        <f t="shared" si="197"/>
        <v>0</v>
      </c>
      <c r="H255" s="3"/>
      <c r="I255" s="3"/>
      <c r="J255" s="3"/>
      <c r="K255" s="3"/>
      <c r="L255" s="3"/>
      <c r="M255" s="55"/>
      <c r="N255" s="96"/>
      <c r="O255" s="23"/>
      <c r="P255" s="23"/>
      <c r="Q255" s="33"/>
      <c r="R255" s="12"/>
      <c r="S255" s="32"/>
      <c r="T255" s="32"/>
      <c r="U255" s="12"/>
      <c r="V255" s="12"/>
      <c r="W255" s="12"/>
      <c r="X255" s="12"/>
      <c r="Y255" s="22"/>
      <c r="Z255" s="22"/>
      <c r="AA255" s="22"/>
      <c r="AB255" s="22"/>
    </row>
    <row r="256" spans="1:28" s="25" customFormat="1" ht="72" hidden="1" customHeight="1">
      <c r="A256" s="76"/>
      <c r="B256" s="126"/>
      <c r="C256" s="110"/>
      <c r="D256" s="110"/>
      <c r="E256" s="132"/>
      <c r="F256" s="24" t="s">
        <v>17</v>
      </c>
      <c r="G256" s="3">
        <f t="shared" si="197"/>
        <v>0</v>
      </c>
      <c r="H256" s="3"/>
      <c r="I256" s="3"/>
      <c r="J256" s="3"/>
      <c r="K256" s="3"/>
      <c r="L256" s="3"/>
      <c r="M256" s="55"/>
      <c r="N256" s="96"/>
      <c r="O256" s="23"/>
      <c r="P256" s="23"/>
      <c r="Q256" s="33"/>
      <c r="R256" s="12"/>
      <c r="S256" s="32"/>
      <c r="T256" s="32"/>
      <c r="U256" s="12"/>
      <c r="V256" s="12"/>
      <c r="W256" s="12"/>
      <c r="X256" s="12"/>
      <c r="Y256" s="22"/>
      <c r="Z256" s="22"/>
      <c r="AA256" s="22"/>
      <c r="AB256" s="22"/>
    </row>
    <row r="257" spans="1:28" s="25" customFormat="1" ht="27" customHeight="1">
      <c r="A257" s="76"/>
      <c r="B257" s="124" t="s">
        <v>69</v>
      </c>
      <c r="C257" s="108">
        <v>2020</v>
      </c>
      <c r="D257" s="108">
        <v>2027</v>
      </c>
      <c r="E257" s="130" t="s">
        <v>14</v>
      </c>
      <c r="F257" s="24" t="s">
        <v>15</v>
      </c>
      <c r="G257" s="3">
        <f t="shared" si="197"/>
        <v>480996</v>
      </c>
      <c r="H257" s="3"/>
      <c r="I257" s="3">
        <f>I258+I259</f>
        <v>480996</v>
      </c>
      <c r="J257" s="3"/>
      <c r="K257" s="3"/>
      <c r="L257" s="3"/>
      <c r="M257" s="55"/>
      <c r="N257" s="96"/>
      <c r="O257" s="23"/>
      <c r="P257" s="23"/>
      <c r="Q257" s="149" t="s">
        <v>118</v>
      </c>
      <c r="R257" s="178" t="s">
        <v>41</v>
      </c>
      <c r="S257" s="140"/>
      <c r="T257" s="140"/>
      <c r="U257" s="140">
        <v>100</v>
      </c>
      <c r="V257" s="164"/>
      <c r="W257" s="164"/>
      <c r="X257" s="164"/>
      <c r="Y257" s="164"/>
      <c r="Z257" s="164"/>
      <c r="AA257" s="164"/>
      <c r="AB257" s="164"/>
    </row>
    <row r="258" spans="1:28" s="25" customFormat="1" ht="99.75" customHeight="1">
      <c r="A258" s="76"/>
      <c r="B258" s="125"/>
      <c r="C258" s="109"/>
      <c r="D258" s="109"/>
      <c r="E258" s="131"/>
      <c r="F258" s="24" t="s">
        <v>16</v>
      </c>
      <c r="G258" s="3">
        <f t="shared" si="197"/>
        <v>480996</v>
      </c>
      <c r="H258" s="3"/>
      <c r="I258" s="3">
        <v>480996</v>
      </c>
      <c r="J258" s="3"/>
      <c r="K258" s="3"/>
      <c r="L258" s="3"/>
      <c r="M258" s="55"/>
      <c r="N258" s="96"/>
      <c r="O258" s="23"/>
      <c r="P258" s="23"/>
      <c r="Q258" s="150"/>
      <c r="R258" s="180"/>
      <c r="S258" s="141"/>
      <c r="T258" s="141"/>
      <c r="U258" s="141"/>
      <c r="V258" s="165"/>
      <c r="W258" s="165"/>
      <c r="X258" s="165"/>
      <c r="Y258" s="165"/>
      <c r="Z258" s="165"/>
      <c r="AA258" s="165"/>
      <c r="AB258" s="165"/>
    </row>
    <row r="259" spans="1:28" s="25" customFormat="1" ht="63.75" customHeight="1">
      <c r="A259" s="76"/>
      <c r="B259" s="126"/>
      <c r="C259" s="110"/>
      <c r="D259" s="110"/>
      <c r="E259" s="132"/>
      <c r="F259" s="24" t="s">
        <v>17</v>
      </c>
      <c r="G259" s="3">
        <f t="shared" si="197"/>
        <v>0</v>
      </c>
      <c r="H259" s="3"/>
      <c r="I259" s="3"/>
      <c r="J259" s="3"/>
      <c r="K259" s="3"/>
      <c r="L259" s="3"/>
      <c r="M259" s="55"/>
      <c r="N259" s="96"/>
      <c r="O259" s="23"/>
      <c r="P259" s="23"/>
      <c r="Q259" s="151"/>
      <c r="R259" s="179"/>
      <c r="S259" s="142"/>
      <c r="T259" s="142"/>
      <c r="U259" s="142"/>
      <c r="V259" s="166"/>
      <c r="W259" s="166"/>
      <c r="X259" s="166"/>
      <c r="Y259" s="166"/>
      <c r="Z259" s="166"/>
      <c r="AA259" s="166"/>
      <c r="AB259" s="166"/>
    </row>
    <row r="260" spans="1:28" s="25" customFormat="1" ht="27" customHeight="1">
      <c r="A260" s="76"/>
      <c r="B260" s="124" t="s">
        <v>80</v>
      </c>
      <c r="C260" s="108">
        <v>2020</v>
      </c>
      <c r="D260" s="108">
        <v>2027</v>
      </c>
      <c r="E260" s="130" t="s">
        <v>14</v>
      </c>
      <c r="F260" s="24" t="s">
        <v>15</v>
      </c>
      <c r="G260" s="3">
        <f t="shared" si="197"/>
        <v>28099286.91</v>
      </c>
      <c r="H260" s="3"/>
      <c r="I260" s="3">
        <f>I261+I262</f>
        <v>28099286.91</v>
      </c>
      <c r="J260" s="3"/>
      <c r="K260" s="3"/>
      <c r="L260" s="3"/>
      <c r="M260" s="55"/>
      <c r="N260" s="96"/>
      <c r="O260" s="23"/>
      <c r="P260" s="23"/>
      <c r="Q260" s="137" t="s">
        <v>119</v>
      </c>
      <c r="R260" s="257" t="s">
        <v>99</v>
      </c>
      <c r="S260" s="140"/>
      <c r="T260" s="8"/>
      <c r="U260" s="140">
        <v>20.82</v>
      </c>
      <c r="V260" s="164"/>
      <c r="W260" s="164"/>
      <c r="X260" s="164"/>
      <c r="Y260" s="164"/>
      <c r="Z260" s="164"/>
      <c r="AA260" s="164"/>
      <c r="AB260" s="164"/>
    </row>
    <row r="261" spans="1:28" s="25" customFormat="1" ht="103.5" customHeight="1">
      <c r="A261" s="76"/>
      <c r="B261" s="125"/>
      <c r="C261" s="109"/>
      <c r="D261" s="109"/>
      <c r="E261" s="131"/>
      <c r="F261" s="24" t="s">
        <v>16</v>
      </c>
      <c r="G261" s="3">
        <f t="shared" si="197"/>
        <v>1913087.29</v>
      </c>
      <c r="H261" s="3"/>
      <c r="I261" s="3">
        <v>1913087.29</v>
      </c>
      <c r="J261" s="3"/>
      <c r="K261" s="3"/>
      <c r="L261" s="3"/>
      <c r="M261" s="55"/>
      <c r="N261" s="96"/>
      <c r="O261" s="23"/>
      <c r="P261" s="23"/>
      <c r="Q261" s="138"/>
      <c r="R261" s="258"/>
      <c r="S261" s="141"/>
      <c r="T261" s="8"/>
      <c r="U261" s="141"/>
      <c r="V261" s="165"/>
      <c r="W261" s="165"/>
      <c r="X261" s="165"/>
      <c r="Y261" s="165"/>
      <c r="Z261" s="165"/>
      <c r="AA261" s="165"/>
      <c r="AB261" s="165"/>
    </row>
    <row r="262" spans="1:28" s="25" customFormat="1" ht="74.25" customHeight="1">
      <c r="A262" s="76"/>
      <c r="B262" s="126"/>
      <c r="C262" s="110"/>
      <c r="D262" s="110"/>
      <c r="E262" s="132"/>
      <c r="F262" s="24" t="s">
        <v>17</v>
      </c>
      <c r="G262" s="3">
        <f t="shared" si="197"/>
        <v>26186199.620000001</v>
      </c>
      <c r="H262" s="3"/>
      <c r="I262" s="3">
        <v>26186199.620000001</v>
      </c>
      <c r="J262" s="3"/>
      <c r="K262" s="3"/>
      <c r="L262" s="3"/>
      <c r="M262" s="55"/>
      <c r="N262" s="96"/>
      <c r="O262" s="23"/>
      <c r="P262" s="23"/>
      <c r="Q262" s="139"/>
      <c r="R262" s="259"/>
      <c r="S262" s="142"/>
      <c r="T262" s="8"/>
      <c r="U262" s="142"/>
      <c r="V262" s="166"/>
      <c r="W262" s="166"/>
      <c r="X262" s="166"/>
      <c r="Y262" s="166"/>
      <c r="Z262" s="166"/>
      <c r="AA262" s="166"/>
      <c r="AB262" s="166"/>
    </row>
    <row r="263" spans="1:28" s="25" customFormat="1" ht="29.25" customHeight="1">
      <c r="A263" s="76"/>
      <c r="B263" s="124" t="s">
        <v>81</v>
      </c>
      <c r="C263" s="108">
        <v>2020</v>
      </c>
      <c r="D263" s="108">
        <v>2027</v>
      </c>
      <c r="E263" s="130" t="s">
        <v>14</v>
      </c>
      <c r="F263" s="24" t="s">
        <v>15</v>
      </c>
      <c r="G263" s="3">
        <f t="shared" si="197"/>
        <v>26037059.780000001</v>
      </c>
      <c r="H263" s="3"/>
      <c r="I263" s="3">
        <f>I264+I265</f>
        <v>26037059.780000001</v>
      </c>
      <c r="J263" s="3"/>
      <c r="K263" s="3"/>
      <c r="L263" s="3"/>
      <c r="M263" s="55"/>
      <c r="N263" s="96"/>
      <c r="O263" s="23"/>
      <c r="P263" s="23"/>
      <c r="Q263" s="137" t="s">
        <v>82</v>
      </c>
      <c r="R263" s="178" t="s">
        <v>53</v>
      </c>
      <c r="S263" s="140"/>
      <c r="T263" s="8"/>
      <c r="U263" s="140">
        <v>0.95899999999999996</v>
      </c>
      <c r="V263" s="164"/>
      <c r="W263" s="164"/>
      <c r="X263" s="164"/>
      <c r="Y263" s="164"/>
      <c r="Z263" s="164"/>
      <c r="AA263" s="164"/>
      <c r="AB263" s="164"/>
    </row>
    <row r="264" spans="1:28" s="25" customFormat="1" ht="99" customHeight="1">
      <c r="A264" s="76"/>
      <c r="B264" s="125"/>
      <c r="C264" s="109"/>
      <c r="D264" s="109"/>
      <c r="E264" s="131"/>
      <c r="F264" s="24" t="s">
        <v>16</v>
      </c>
      <c r="G264" s="3">
        <f t="shared" si="197"/>
        <v>1301853</v>
      </c>
      <c r="H264" s="3"/>
      <c r="I264" s="3">
        <v>1301853</v>
      </c>
      <c r="J264" s="3"/>
      <c r="K264" s="3"/>
      <c r="L264" s="3"/>
      <c r="M264" s="55"/>
      <c r="N264" s="96"/>
      <c r="O264" s="23"/>
      <c r="P264" s="23"/>
      <c r="Q264" s="138"/>
      <c r="R264" s="180"/>
      <c r="S264" s="141"/>
      <c r="T264" s="8"/>
      <c r="U264" s="141"/>
      <c r="V264" s="165"/>
      <c r="W264" s="165"/>
      <c r="X264" s="165"/>
      <c r="Y264" s="165"/>
      <c r="Z264" s="165"/>
      <c r="AA264" s="165"/>
      <c r="AB264" s="165"/>
    </row>
    <row r="265" spans="1:28" s="25" customFormat="1" ht="78.75" customHeight="1">
      <c r="A265" s="76"/>
      <c r="B265" s="126"/>
      <c r="C265" s="110"/>
      <c r="D265" s="110"/>
      <c r="E265" s="132"/>
      <c r="F265" s="24" t="s">
        <v>17</v>
      </c>
      <c r="G265" s="3">
        <f t="shared" si="197"/>
        <v>24735206.780000001</v>
      </c>
      <c r="H265" s="3"/>
      <c r="I265" s="3">
        <v>24735206.780000001</v>
      </c>
      <c r="J265" s="3"/>
      <c r="K265" s="3"/>
      <c r="L265" s="3"/>
      <c r="M265" s="55"/>
      <c r="N265" s="96"/>
      <c r="O265" s="23"/>
      <c r="P265" s="23"/>
      <c r="Q265" s="139"/>
      <c r="R265" s="179"/>
      <c r="S265" s="142"/>
      <c r="T265" s="8"/>
      <c r="U265" s="142"/>
      <c r="V265" s="166"/>
      <c r="W265" s="166"/>
      <c r="X265" s="166"/>
      <c r="Y265" s="166"/>
      <c r="Z265" s="166"/>
      <c r="AA265" s="166"/>
      <c r="AB265" s="166"/>
    </row>
    <row r="266" spans="1:28" s="25" customFormat="1" ht="28.5" customHeight="1">
      <c r="A266" s="76"/>
      <c r="B266" s="124" t="s">
        <v>103</v>
      </c>
      <c r="C266" s="108">
        <v>2021</v>
      </c>
      <c r="D266" s="108">
        <v>2027</v>
      </c>
      <c r="E266" s="130" t="s">
        <v>14</v>
      </c>
      <c r="F266" s="24" t="s">
        <v>15</v>
      </c>
      <c r="G266" s="3">
        <f t="shared" si="197"/>
        <v>999991.2</v>
      </c>
      <c r="H266" s="3"/>
      <c r="I266" s="3"/>
      <c r="J266" s="3">
        <f>J267+J268</f>
        <v>999991.2</v>
      </c>
      <c r="K266" s="3"/>
      <c r="L266" s="3"/>
      <c r="M266" s="55"/>
      <c r="N266" s="96"/>
      <c r="O266" s="23"/>
      <c r="P266" s="23"/>
      <c r="Q266" s="137" t="s">
        <v>119</v>
      </c>
      <c r="R266" s="178" t="s">
        <v>42</v>
      </c>
      <c r="S266" s="140"/>
      <c r="T266" s="140"/>
      <c r="U266" s="140"/>
      <c r="V266" s="140">
        <v>700</v>
      </c>
      <c r="W266" s="164"/>
      <c r="X266" s="164"/>
      <c r="Y266" s="164"/>
      <c r="Z266" s="164"/>
      <c r="AA266" s="164"/>
      <c r="AB266" s="164"/>
    </row>
    <row r="267" spans="1:28" s="25" customFormat="1" ht="99.75" customHeight="1">
      <c r="A267" s="76"/>
      <c r="B267" s="125"/>
      <c r="C267" s="109"/>
      <c r="D267" s="109"/>
      <c r="E267" s="131"/>
      <c r="F267" s="24" t="s">
        <v>16</v>
      </c>
      <c r="G267" s="3">
        <f t="shared" si="197"/>
        <v>65991.199999999997</v>
      </c>
      <c r="H267" s="3"/>
      <c r="I267" s="3"/>
      <c r="J267" s="3">
        <v>65991.199999999997</v>
      </c>
      <c r="K267" s="3"/>
      <c r="L267" s="3"/>
      <c r="M267" s="55"/>
      <c r="N267" s="96"/>
      <c r="O267" s="23"/>
      <c r="P267" s="23"/>
      <c r="Q267" s="138"/>
      <c r="R267" s="180"/>
      <c r="S267" s="141"/>
      <c r="T267" s="141"/>
      <c r="U267" s="141"/>
      <c r="V267" s="141"/>
      <c r="W267" s="165"/>
      <c r="X267" s="165"/>
      <c r="Y267" s="165"/>
      <c r="Z267" s="165"/>
      <c r="AA267" s="165"/>
      <c r="AB267" s="165"/>
    </row>
    <row r="268" spans="1:28" s="25" customFormat="1" ht="63.75" customHeight="1">
      <c r="A268" s="76"/>
      <c r="B268" s="126"/>
      <c r="C268" s="110"/>
      <c r="D268" s="110"/>
      <c r="E268" s="132"/>
      <c r="F268" s="24" t="s">
        <v>17</v>
      </c>
      <c r="G268" s="3">
        <f t="shared" si="197"/>
        <v>934000</v>
      </c>
      <c r="H268" s="3"/>
      <c r="I268" s="3"/>
      <c r="J268" s="3">
        <v>934000</v>
      </c>
      <c r="K268" s="3"/>
      <c r="L268" s="3"/>
      <c r="M268" s="55"/>
      <c r="N268" s="96"/>
      <c r="O268" s="23"/>
      <c r="P268" s="23"/>
      <c r="Q268" s="139"/>
      <c r="R268" s="179"/>
      <c r="S268" s="142"/>
      <c r="T268" s="142"/>
      <c r="U268" s="142"/>
      <c r="V268" s="142"/>
      <c r="W268" s="166"/>
      <c r="X268" s="166"/>
      <c r="Y268" s="166"/>
      <c r="Z268" s="166"/>
      <c r="AA268" s="166"/>
      <c r="AB268" s="166"/>
    </row>
    <row r="269" spans="1:28" s="25" customFormat="1" ht="28.5" customHeight="1">
      <c r="A269" s="76"/>
      <c r="B269" s="124" t="s">
        <v>100</v>
      </c>
      <c r="C269" s="108">
        <v>2021</v>
      </c>
      <c r="D269" s="108">
        <v>2027</v>
      </c>
      <c r="E269" s="130" t="s">
        <v>14</v>
      </c>
      <c r="F269" s="24" t="s">
        <v>15</v>
      </c>
      <c r="G269" s="3">
        <f t="shared" si="197"/>
        <v>113202539.19</v>
      </c>
      <c r="H269" s="3"/>
      <c r="I269" s="3"/>
      <c r="J269" s="3">
        <f>J270+J271</f>
        <v>113202539.19</v>
      </c>
      <c r="K269" s="3"/>
      <c r="L269" s="3"/>
      <c r="M269" s="55"/>
      <c r="N269" s="96"/>
      <c r="O269" s="23"/>
      <c r="P269" s="23"/>
      <c r="Q269" s="137" t="s">
        <v>82</v>
      </c>
      <c r="R269" s="178" t="s">
        <v>93</v>
      </c>
      <c r="S269" s="140"/>
      <c r="T269" s="140"/>
      <c r="U269" s="140"/>
      <c r="V269" s="140">
        <v>1.8660000000000001</v>
      </c>
      <c r="W269" s="173"/>
      <c r="X269" s="173"/>
      <c r="Y269" s="173"/>
      <c r="Z269" s="173"/>
      <c r="AA269" s="173"/>
      <c r="AB269" s="173"/>
    </row>
    <row r="270" spans="1:28" s="25" customFormat="1" ht="97.5" customHeight="1">
      <c r="A270" s="76"/>
      <c r="B270" s="125"/>
      <c r="C270" s="109"/>
      <c r="D270" s="109"/>
      <c r="E270" s="131"/>
      <c r="F270" s="24" t="s">
        <v>16</v>
      </c>
      <c r="G270" s="3">
        <f t="shared" si="197"/>
        <v>5660126.96</v>
      </c>
      <c r="H270" s="3"/>
      <c r="I270" s="3"/>
      <c r="J270" s="3">
        <v>5660126.96</v>
      </c>
      <c r="L270" s="3"/>
      <c r="M270" s="55"/>
      <c r="N270" s="96"/>
      <c r="O270" s="23"/>
      <c r="P270" s="23"/>
      <c r="Q270" s="138"/>
      <c r="R270" s="180"/>
      <c r="S270" s="141"/>
      <c r="T270" s="141"/>
      <c r="U270" s="141"/>
      <c r="V270" s="141"/>
      <c r="W270" s="174"/>
      <c r="X270" s="174"/>
      <c r="Y270" s="174"/>
      <c r="Z270" s="174"/>
      <c r="AA270" s="174"/>
      <c r="AB270" s="174"/>
    </row>
    <row r="271" spans="1:28" s="25" customFormat="1" ht="66.75" customHeight="1">
      <c r="A271" s="76"/>
      <c r="B271" s="126"/>
      <c r="C271" s="110"/>
      <c r="D271" s="110"/>
      <c r="E271" s="132"/>
      <c r="F271" s="24" t="s">
        <v>17</v>
      </c>
      <c r="G271" s="3">
        <f t="shared" si="197"/>
        <v>107542412.23</v>
      </c>
      <c r="H271" s="3"/>
      <c r="I271" s="3"/>
      <c r="J271" s="3">
        <v>107542412.23</v>
      </c>
      <c r="K271" s="3"/>
      <c r="L271" s="3"/>
      <c r="M271" s="55"/>
      <c r="N271" s="96"/>
      <c r="O271" s="23"/>
      <c r="P271" s="23"/>
      <c r="Q271" s="139"/>
      <c r="R271" s="179"/>
      <c r="S271" s="142"/>
      <c r="T271" s="142"/>
      <c r="U271" s="142"/>
      <c r="V271" s="142"/>
      <c r="W271" s="175"/>
      <c r="X271" s="175"/>
      <c r="Y271" s="175"/>
      <c r="Z271" s="175"/>
      <c r="AA271" s="175"/>
      <c r="AB271" s="175"/>
    </row>
    <row r="272" spans="1:28" s="25" customFormat="1" ht="24">
      <c r="A272" s="76"/>
      <c r="B272" s="124" t="s">
        <v>109</v>
      </c>
      <c r="C272" s="108">
        <v>2021</v>
      </c>
      <c r="D272" s="108">
        <v>2027</v>
      </c>
      <c r="E272" s="130" t="s">
        <v>14</v>
      </c>
      <c r="F272" s="24" t="s">
        <v>15</v>
      </c>
      <c r="G272" s="3">
        <f t="shared" si="197"/>
        <v>1267620</v>
      </c>
      <c r="H272" s="3"/>
      <c r="I272" s="3"/>
      <c r="J272" s="3">
        <f>J273+J274</f>
        <v>1267620</v>
      </c>
      <c r="K272" s="3"/>
      <c r="L272" s="3"/>
      <c r="M272" s="55"/>
      <c r="N272" s="96"/>
      <c r="O272" s="23"/>
      <c r="P272" s="23"/>
      <c r="Q272" s="137" t="s">
        <v>117</v>
      </c>
      <c r="R272" s="178" t="s">
        <v>41</v>
      </c>
      <c r="S272" s="140"/>
      <c r="T272" s="140"/>
      <c r="U272" s="140"/>
      <c r="V272" s="140">
        <v>100</v>
      </c>
      <c r="W272" s="164"/>
      <c r="X272" s="164"/>
      <c r="Y272" s="164"/>
      <c r="Z272" s="164"/>
      <c r="AA272" s="164"/>
      <c r="AB272" s="164"/>
    </row>
    <row r="273" spans="1:28" s="25" customFormat="1" ht="99" customHeight="1">
      <c r="A273" s="76"/>
      <c r="B273" s="125"/>
      <c r="C273" s="109"/>
      <c r="D273" s="109"/>
      <c r="E273" s="131"/>
      <c r="F273" s="24" t="s">
        <v>16</v>
      </c>
      <c r="G273" s="3">
        <f t="shared" si="197"/>
        <v>67620</v>
      </c>
      <c r="H273" s="3"/>
      <c r="I273" s="3"/>
      <c r="J273" s="3">
        <v>67620</v>
      </c>
      <c r="L273" s="3"/>
      <c r="M273" s="55"/>
      <c r="N273" s="96"/>
      <c r="O273" s="23"/>
      <c r="P273" s="23"/>
      <c r="Q273" s="138"/>
      <c r="R273" s="180"/>
      <c r="S273" s="141"/>
      <c r="T273" s="141"/>
      <c r="U273" s="141"/>
      <c r="V273" s="141"/>
      <c r="W273" s="165"/>
      <c r="X273" s="165"/>
      <c r="Y273" s="165"/>
      <c r="Z273" s="165"/>
      <c r="AA273" s="165"/>
      <c r="AB273" s="165"/>
    </row>
    <row r="274" spans="1:28" s="25" customFormat="1" ht="65.25" customHeight="1">
      <c r="A274" s="76"/>
      <c r="B274" s="126"/>
      <c r="C274" s="110"/>
      <c r="D274" s="110"/>
      <c r="E274" s="132"/>
      <c r="F274" s="24" t="s">
        <v>17</v>
      </c>
      <c r="G274" s="3">
        <f t="shared" si="197"/>
        <v>1200000</v>
      </c>
      <c r="H274" s="3"/>
      <c r="I274" s="3"/>
      <c r="J274" s="3">
        <v>1200000</v>
      </c>
      <c r="K274" s="3"/>
      <c r="L274" s="3"/>
      <c r="M274" s="55"/>
      <c r="N274" s="96"/>
      <c r="O274" s="23"/>
      <c r="P274" s="23"/>
      <c r="Q274" s="139"/>
      <c r="R274" s="179"/>
      <c r="S274" s="142"/>
      <c r="T274" s="142"/>
      <c r="U274" s="142"/>
      <c r="V274" s="142"/>
      <c r="W274" s="166"/>
      <c r="X274" s="166"/>
      <c r="Y274" s="166"/>
      <c r="Z274" s="166"/>
      <c r="AA274" s="166"/>
      <c r="AB274" s="166"/>
    </row>
    <row r="275" spans="1:28" s="25" customFormat="1" ht="25.5" customHeight="1">
      <c r="A275" s="76"/>
      <c r="B275" s="124" t="s">
        <v>129</v>
      </c>
      <c r="C275" s="108">
        <v>2021</v>
      </c>
      <c r="D275" s="108">
        <v>2027</v>
      </c>
      <c r="E275" s="130" t="s">
        <v>14</v>
      </c>
      <c r="F275" s="24" t="s">
        <v>15</v>
      </c>
      <c r="G275" s="3">
        <f t="shared" si="197"/>
        <v>2941000.74</v>
      </c>
      <c r="H275" s="3"/>
      <c r="I275" s="3"/>
      <c r="J275" s="3"/>
      <c r="K275" s="3">
        <f>K276+K277</f>
        <v>537826.51</v>
      </c>
      <c r="L275" s="3">
        <f t="shared" ref="L275:M275" si="215">L276+L277</f>
        <v>0</v>
      </c>
      <c r="M275" s="54">
        <f t="shared" si="215"/>
        <v>2181974.23</v>
      </c>
      <c r="N275" s="54">
        <f>N276+N277</f>
        <v>221200</v>
      </c>
      <c r="O275" s="3">
        <f>O276+O277</f>
        <v>0</v>
      </c>
      <c r="P275" s="3">
        <f>P276+P277</f>
        <v>0</v>
      </c>
      <c r="Q275" s="149" t="s">
        <v>118</v>
      </c>
      <c r="R275" s="178" t="s">
        <v>41</v>
      </c>
      <c r="S275" s="140"/>
      <c r="T275" s="140"/>
      <c r="U275" s="140"/>
      <c r="V275" s="140"/>
      <c r="W275" s="140">
        <v>100</v>
      </c>
      <c r="X275" s="140"/>
      <c r="Y275" s="140">
        <v>100</v>
      </c>
      <c r="Z275" s="140">
        <v>100</v>
      </c>
      <c r="AA275" s="140">
        <v>100</v>
      </c>
      <c r="AB275" s="140">
        <v>100</v>
      </c>
    </row>
    <row r="276" spans="1:28" s="25" customFormat="1" ht="99" customHeight="1">
      <c r="A276" s="76"/>
      <c r="B276" s="125"/>
      <c r="C276" s="109"/>
      <c r="D276" s="109"/>
      <c r="E276" s="131"/>
      <c r="F276" s="24" t="s">
        <v>16</v>
      </c>
      <c r="G276" s="3">
        <f t="shared" ref="G276:G291" si="216">H276+I276+J276+K276+L276+M276+P276+O276+N276</f>
        <v>2941000.74</v>
      </c>
      <c r="H276" s="3"/>
      <c r="I276" s="3"/>
      <c r="J276" s="3"/>
      <c r="K276" s="3">
        <v>537826.51</v>
      </c>
      <c r="L276" s="3">
        <v>0</v>
      </c>
      <c r="M276" s="54">
        <v>2181974.23</v>
      </c>
      <c r="N276" s="94">
        <v>221200</v>
      </c>
      <c r="O276" s="26"/>
      <c r="P276" s="26"/>
      <c r="Q276" s="150"/>
      <c r="R276" s="180"/>
      <c r="S276" s="141"/>
      <c r="T276" s="141"/>
      <c r="U276" s="141"/>
      <c r="V276" s="141"/>
      <c r="W276" s="141"/>
      <c r="X276" s="141"/>
      <c r="Y276" s="141"/>
      <c r="Z276" s="141"/>
      <c r="AA276" s="141"/>
      <c r="AB276" s="141"/>
    </row>
    <row r="277" spans="1:28" s="25" customFormat="1" ht="65.25" customHeight="1">
      <c r="A277" s="76"/>
      <c r="B277" s="126"/>
      <c r="C277" s="110"/>
      <c r="D277" s="110"/>
      <c r="E277" s="132"/>
      <c r="F277" s="24" t="s">
        <v>17</v>
      </c>
      <c r="G277" s="3">
        <f t="shared" si="216"/>
        <v>0</v>
      </c>
      <c r="H277" s="3"/>
      <c r="I277" s="3"/>
      <c r="J277" s="3"/>
      <c r="K277" s="3"/>
      <c r="L277" s="3"/>
      <c r="M277" s="55"/>
      <c r="N277" s="96"/>
      <c r="O277" s="23"/>
      <c r="P277" s="23"/>
      <c r="Q277" s="151"/>
      <c r="R277" s="179"/>
      <c r="S277" s="142"/>
      <c r="T277" s="142"/>
      <c r="U277" s="142"/>
      <c r="V277" s="142"/>
      <c r="W277" s="142"/>
      <c r="X277" s="142"/>
      <c r="Y277" s="142"/>
      <c r="Z277" s="142"/>
      <c r="AA277" s="142"/>
      <c r="AB277" s="142"/>
    </row>
    <row r="278" spans="1:28" s="25" customFormat="1" ht="27" customHeight="1">
      <c r="A278" s="76"/>
      <c r="B278" s="124" t="s">
        <v>127</v>
      </c>
      <c r="C278" s="108">
        <v>2021</v>
      </c>
      <c r="D278" s="108">
        <v>2027</v>
      </c>
      <c r="E278" s="130" t="s">
        <v>14</v>
      </c>
      <c r="F278" s="24" t="s">
        <v>15</v>
      </c>
      <c r="G278" s="3">
        <f t="shared" si="216"/>
        <v>1014032.4</v>
      </c>
      <c r="H278" s="3"/>
      <c r="I278" s="3"/>
      <c r="J278" s="3"/>
      <c r="K278" s="3">
        <f>K279+K280</f>
        <v>1014032.4</v>
      </c>
      <c r="L278" s="3"/>
      <c r="M278" s="55"/>
      <c r="N278" s="96"/>
      <c r="O278" s="23"/>
      <c r="P278" s="23"/>
      <c r="Q278" s="173"/>
      <c r="R278" s="173"/>
      <c r="S278" s="173"/>
      <c r="T278" s="173"/>
      <c r="U278" s="173"/>
      <c r="V278" s="173"/>
      <c r="W278" s="173"/>
      <c r="X278" s="173"/>
      <c r="Y278" s="173"/>
      <c r="Z278" s="173"/>
      <c r="AA278" s="173"/>
      <c r="AB278" s="173"/>
    </row>
    <row r="279" spans="1:28" s="25" customFormat="1" ht="104.25" customHeight="1">
      <c r="A279" s="76"/>
      <c r="B279" s="125"/>
      <c r="C279" s="109"/>
      <c r="D279" s="109"/>
      <c r="E279" s="131"/>
      <c r="F279" s="24" t="s">
        <v>16</v>
      </c>
      <c r="G279" s="3">
        <f t="shared" si="216"/>
        <v>50701.62</v>
      </c>
      <c r="H279" s="3"/>
      <c r="I279" s="3"/>
      <c r="J279" s="3"/>
      <c r="K279" s="3">
        <v>50701.62</v>
      </c>
      <c r="L279" s="3"/>
      <c r="M279" s="55"/>
      <c r="N279" s="96"/>
      <c r="O279" s="23"/>
      <c r="P279" s="23"/>
      <c r="Q279" s="174"/>
      <c r="R279" s="174"/>
      <c r="S279" s="174"/>
      <c r="T279" s="174"/>
      <c r="U279" s="174"/>
      <c r="V279" s="174"/>
      <c r="W279" s="174"/>
      <c r="X279" s="174"/>
      <c r="Y279" s="174"/>
      <c r="Z279" s="174"/>
      <c r="AA279" s="174"/>
      <c r="AB279" s="174"/>
    </row>
    <row r="280" spans="1:28" s="25" customFormat="1" ht="66.75" customHeight="1">
      <c r="A280" s="76"/>
      <c r="B280" s="126"/>
      <c r="C280" s="110"/>
      <c r="D280" s="110"/>
      <c r="E280" s="132"/>
      <c r="F280" s="24" t="s">
        <v>17</v>
      </c>
      <c r="G280" s="3">
        <f t="shared" si="216"/>
        <v>963330.78</v>
      </c>
      <c r="H280" s="3"/>
      <c r="I280" s="3"/>
      <c r="J280" s="3"/>
      <c r="K280" s="3">
        <v>963330.78</v>
      </c>
      <c r="L280" s="3"/>
      <c r="M280" s="55"/>
      <c r="N280" s="96"/>
      <c r="O280" s="23"/>
      <c r="P280" s="23"/>
      <c r="Q280" s="175"/>
      <c r="R280" s="175"/>
      <c r="S280" s="175"/>
      <c r="T280" s="175"/>
      <c r="U280" s="175"/>
      <c r="V280" s="175"/>
      <c r="W280" s="175"/>
      <c r="X280" s="175"/>
      <c r="Y280" s="175"/>
      <c r="Z280" s="175"/>
      <c r="AA280" s="175"/>
      <c r="AB280" s="175"/>
    </row>
    <row r="281" spans="1:28" s="25" customFormat="1" ht="27.75" customHeight="1">
      <c r="A281" s="76"/>
      <c r="B281" s="124" t="s">
        <v>191</v>
      </c>
      <c r="C281" s="60"/>
      <c r="D281" s="60"/>
      <c r="E281" s="130" t="s">
        <v>14</v>
      </c>
      <c r="F281" s="24" t="s">
        <v>15</v>
      </c>
      <c r="G281" s="3">
        <f t="shared" si="216"/>
        <v>15300</v>
      </c>
      <c r="H281" s="3"/>
      <c r="I281" s="3"/>
      <c r="J281" s="3"/>
      <c r="K281" s="3"/>
      <c r="L281" s="3">
        <f>L282</f>
        <v>15300</v>
      </c>
      <c r="M281" s="54">
        <f>M282+M283</f>
        <v>0</v>
      </c>
      <c r="N281" s="96"/>
      <c r="O281" s="23"/>
      <c r="P281" s="23"/>
      <c r="Q281" s="149" t="s">
        <v>118</v>
      </c>
      <c r="R281" s="66" t="s">
        <v>41</v>
      </c>
      <c r="S281" s="66"/>
      <c r="T281" s="66"/>
      <c r="U281" s="66"/>
      <c r="V281" s="66"/>
      <c r="W281" s="66"/>
      <c r="X281" s="66">
        <v>100</v>
      </c>
      <c r="Y281" s="66"/>
      <c r="Z281" s="66"/>
      <c r="AA281" s="89"/>
      <c r="AB281" s="66"/>
    </row>
    <row r="282" spans="1:28" s="25" customFormat="1" ht="96">
      <c r="A282" s="76"/>
      <c r="B282" s="125"/>
      <c r="C282" s="61"/>
      <c r="D282" s="61"/>
      <c r="E282" s="131"/>
      <c r="F282" s="24" t="s">
        <v>16</v>
      </c>
      <c r="G282" s="3">
        <f t="shared" si="216"/>
        <v>15300</v>
      </c>
      <c r="H282" s="3"/>
      <c r="I282" s="3"/>
      <c r="J282" s="3"/>
      <c r="K282" s="3"/>
      <c r="L282" s="3">
        <v>15300</v>
      </c>
      <c r="M282" s="54"/>
      <c r="N282" s="96"/>
      <c r="O282" s="23"/>
      <c r="P282" s="23"/>
      <c r="Q282" s="260"/>
      <c r="R282" s="67"/>
      <c r="S282" s="67"/>
      <c r="T282" s="67"/>
      <c r="U282" s="67"/>
      <c r="V282" s="67"/>
      <c r="W282" s="67"/>
      <c r="X282" s="67"/>
      <c r="Y282" s="67"/>
      <c r="Z282" s="67"/>
      <c r="AA282" s="90"/>
      <c r="AB282" s="67"/>
    </row>
    <row r="283" spans="1:28" s="25" customFormat="1" ht="40.5" customHeight="1">
      <c r="A283" s="76"/>
      <c r="B283" s="126"/>
      <c r="C283" s="62">
        <v>2023</v>
      </c>
      <c r="D283" s="62">
        <v>2027</v>
      </c>
      <c r="E283" s="132"/>
      <c r="F283" s="19" t="s">
        <v>146</v>
      </c>
      <c r="G283" s="3">
        <f t="shared" si="216"/>
        <v>0</v>
      </c>
      <c r="H283" s="3"/>
      <c r="I283" s="3"/>
      <c r="J283" s="3"/>
      <c r="K283" s="3"/>
      <c r="L283" s="3"/>
      <c r="M283" s="54"/>
      <c r="N283" s="96"/>
      <c r="O283" s="23"/>
      <c r="P283" s="23"/>
      <c r="Q283" s="261"/>
      <c r="R283" s="68"/>
      <c r="S283" s="68"/>
      <c r="T283" s="68"/>
      <c r="U283" s="68"/>
      <c r="V283" s="68"/>
      <c r="W283" s="68"/>
      <c r="X283" s="68"/>
      <c r="Y283" s="68"/>
      <c r="Z283" s="68"/>
      <c r="AA283" s="91"/>
      <c r="AB283" s="68"/>
    </row>
    <row r="284" spans="1:28" s="25" customFormat="1" ht="27.75" customHeight="1">
      <c r="A284" s="76"/>
      <c r="B284" s="124" t="s">
        <v>199</v>
      </c>
      <c r="C284" s="108">
        <v>2023</v>
      </c>
      <c r="D284" s="108">
        <v>2027</v>
      </c>
      <c r="E284" s="130" t="s">
        <v>14</v>
      </c>
      <c r="F284" s="24" t="s">
        <v>15</v>
      </c>
      <c r="G284" s="3">
        <f t="shared" si="216"/>
        <v>3485831.48</v>
      </c>
      <c r="H284" s="3"/>
      <c r="I284" s="3"/>
      <c r="J284" s="3"/>
      <c r="K284" s="3"/>
      <c r="L284" s="3"/>
      <c r="M284" s="54">
        <f>M285+M286+M287+M288</f>
        <v>3485831.48</v>
      </c>
      <c r="N284" s="96"/>
      <c r="O284" s="23"/>
      <c r="P284" s="23"/>
      <c r="Q284" s="149" t="s">
        <v>200</v>
      </c>
      <c r="R284" s="178" t="s">
        <v>95</v>
      </c>
      <c r="S284" s="67"/>
      <c r="T284" s="67"/>
      <c r="U284" s="67"/>
      <c r="V284" s="173"/>
      <c r="W284" s="173"/>
      <c r="X284" s="173"/>
      <c r="Y284" s="178">
        <v>1</v>
      </c>
      <c r="Z284" s="173"/>
      <c r="AA284" s="173"/>
      <c r="AB284" s="173"/>
    </row>
    <row r="285" spans="1:28" s="25" customFormat="1" ht="96">
      <c r="A285" s="76"/>
      <c r="B285" s="125"/>
      <c r="C285" s="109"/>
      <c r="D285" s="109"/>
      <c r="E285" s="131"/>
      <c r="F285" s="24" t="s">
        <v>16</v>
      </c>
      <c r="G285" s="3">
        <f t="shared" si="216"/>
        <v>405081.85</v>
      </c>
      <c r="H285" s="3"/>
      <c r="I285" s="3"/>
      <c r="J285" s="3"/>
      <c r="K285" s="3"/>
      <c r="L285" s="3"/>
      <c r="M285" s="54">
        <v>405081.85</v>
      </c>
      <c r="N285" s="96"/>
      <c r="O285" s="23"/>
      <c r="P285" s="23"/>
      <c r="Q285" s="150"/>
      <c r="R285" s="180"/>
      <c r="S285" s="67"/>
      <c r="T285" s="67"/>
      <c r="U285" s="67"/>
      <c r="V285" s="174"/>
      <c r="W285" s="174"/>
      <c r="X285" s="174"/>
      <c r="Y285" s="180"/>
      <c r="Z285" s="174"/>
      <c r="AA285" s="174"/>
      <c r="AB285" s="174"/>
    </row>
    <row r="286" spans="1:28" s="25" customFormat="1" ht="66.75" customHeight="1">
      <c r="A286" s="76"/>
      <c r="B286" s="125"/>
      <c r="C286" s="109"/>
      <c r="D286" s="109"/>
      <c r="E286" s="131"/>
      <c r="F286" s="24" t="s">
        <v>17</v>
      </c>
      <c r="G286" s="3">
        <f t="shared" si="216"/>
        <v>2924839.63</v>
      </c>
      <c r="H286" s="3"/>
      <c r="I286" s="3"/>
      <c r="J286" s="3"/>
      <c r="K286" s="3"/>
      <c r="L286" s="3"/>
      <c r="M286" s="54">
        <v>2924839.63</v>
      </c>
      <c r="N286" s="96"/>
      <c r="O286" s="23"/>
      <c r="P286" s="23"/>
      <c r="Q286" s="150"/>
      <c r="R286" s="180"/>
      <c r="S286" s="67"/>
      <c r="T286" s="67"/>
      <c r="U286" s="67"/>
      <c r="V286" s="174"/>
      <c r="W286" s="174"/>
      <c r="X286" s="174"/>
      <c r="Y286" s="180"/>
      <c r="Z286" s="174"/>
      <c r="AA286" s="174"/>
      <c r="AB286" s="174"/>
    </row>
    <row r="287" spans="1:28" s="13" customFormat="1" ht="39">
      <c r="A287" s="76"/>
      <c r="B287" s="125"/>
      <c r="C287" s="109"/>
      <c r="D287" s="109"/>
      <c r="E287" s="131"/>
      <c r="F287" s="51" t="s">
        <v>146</v>
      </c>
      <c r="G287" s="3">
        <f t="shared" si="216"/>
        <v>155910</v>
      </c>
      <c r="H287" s="3"/>
      <c r="I287" s="3">
        <f>I282</f>
        <v>0</v>
      </c>
      <c r="J287" s="12"/>
      <c r="K287" s="3"/>
      <c r="L287" s="12"/>
      <c r="M287" s="54">
        <v>155910</v>
      </c>
      <c r="N287" s="59"/>
      <c r="O287" s="3"/>
      <c r="P287" s="3"/>
      <c r="Q287" s="150"/>
      <c r="R287" s="180"/>
      <c r="S287" s="67"/>
      <c r="T287" s="67"/>
      <c r="U287" s="67"/>
      <c r="V287" s="174"/>
      <c r="W287" s="174"/>
      <c r="X287" s="174"/>
      <c r="Y287" s="180"/>
      <c r="Z287" s="174"/>
      <c r="AA287" s="174"/>
      <c r="AB287" s="174"/>
    </row>
    <row r="288" spans="1:28" s="13" customFormat="1" ht="39">
      <c r="A288" s="76"/>
      <c r="B288" s="126"/>
      <c r="C288" s="110"/>
      <c r="D288" s="110"/>
      <c r="E288" s="132"/>
      <c r="F288" s="51" t="s">
        <v>147</v>
      </c>
      <c r="G288" s="3">
        <f t="shared" si="216"/>
        <v>0</v>
      </c>
      <c r="H288" s="3"/>
      <c r="I288" s="3">
        <f>I283</f>
        <v>0</v>
      </c>
      <c r="J288" s="12"/>
      <c r="K288" s="3"/>
      <c r="L288" s="12"/>
      <c r="M288" s="54"/>
      <c r="N288" s="59"/>
      <c r="O288" s="12"/>
      <c r="P288" s="12"/>
      <c r="Q288" s="151"/>
      <c r="R288" s="179"/>
      <c r="S288" s="67"/>
      <c r="T288" s="67"/>
      <c r="U288" s="67"/>
      <c r="V288" s="175"/>
      <c r="W288" s="175"/>
      <c r="X288" s="175"/>
      <c r="Y288" s="179"/>
      <c r="Z288" s="175"/>
      <c r="AA288" s="175"/>
      <c r="AB288" s="175"/>
    </row>
    <row r="289" spans="1:28" s="25" customFormat="1" ht="25.5" customHeight="1">
      <c r="A289" s="76"/>
      <c r="B289" s="124" t="s">
        <v>143</v>
      </c>
      <c r="C289" s="108">
        <v>2023</v>
      </c>
      <c r="D289" s="108">
        <v>2027</v>
      </c>
      <c r="E289" s="130" t="s">
        <v>14</v>
      </c>
      <c r="F289" s="24" t="s">
        <v>15</v>
      </c>
      <c r="G289" s="3">
        <f t="shared" si="216"/>
        <v>48933291.920000002</v>
      </c>
      <c r="H289" s="3"/>
      <c r="I289" s="3"/>
      <c r="J289" s="3"/>
      <c r="K289" s="3"/>
      <c r="L289" s="3">
        <f t="shared" ref="L289:M289" si="217">L290+L291</f>
        <v>8454097.2100000009</v>
      </c>
      <c r="M289" s="54">
        <f t="shared" si="217"/>
        <v>40479194.710000001</v>
      </c>
      <c r="N289" s="54"/>
      <c r="O289" s="3"/>
      <c r="P289" s="3"/>
      <c r="Q289" s="149" t="s">
        <v>151</v>
      </c>
      <c r="R289" s="137" t="s">
        <v>152</v>
      </c>
      <c r="S289" s="140"/>
      <c r="T289" s="140"/>
      <c r="U289" s="83"/>
      <c r="V289" s="140"/>
      <c r="W289" s="140"/>
      <c r="X289" s="140">
        <v>6.1219999999999999</v>
      </c>
      <c r="Y289" s="140">
        <v>27.65</v>
      </c>
      <c r="Z289" s="140"/>
      <c r="AA289" s="140"/>
      <c r="AB289" s="140"/>
    </row>
    <row r="290" spans="1:28" s="25" customFormat="1" ht="99" customHeight="1">
      <c r="A290" s="76"/>
      <c r="B290" s="125"/>
      <c r="C290" s="109"/>
      <c r="D290" s="109"/>
      <c r="E290" s="131"/>
      <c r="F290" s="24" t="s">
        <v>16</v>
      </c>
      <c r="G290" s="3">
        <f t="shared" si="216"/>
        <v>2694454.67</v>
      </c>
      <c r="H290" s="3"/>
      <c r="I290" s="3"/>
      <c r="J290" s="3"/>
      <c r="K290" s="3"/>
      <c r="L290" s="3">
        <v>454097.21</v>
      </c>
      <c r="M290" s="54">
        <v>2240357.46</v>
      </c>
      <c r="N290" s="94"/>
      <c r="O290" s="26"/>
      <c r="P290" s="26"/>
      <c r="Q290" s="150"/>
      <c r="R290" s="138"/>
      <c r="S290" s="141"/>
      <c r="T290" s="141"/>
      <c r="U290" s="84"/>
      <c r="V290" s="141"/>
      <c r="W290" s="141"/>
      <c r="X290" s="141"/>
      <c r="Y290" s="141"/>
      <c r="Z290" s="141"/>
      <c r="AA290" s="141"/>
      <c r="AB290" s="141"/>
    </row>
    <row r="291" spans="1:28" s="25" customFormat="1" ht="63.75" customHeight="1">
      <c r="A291" s="76"/>
      <c r="B291" s="126"/>
      <c r="C291" s="110"/>
      <c r="D291" s="110"/>
      <c r="E291" s="132"/>
      <c r="F291" s="24" t="s">
        <v>17</v>
      </c>
      <c r="G291" s="3">
        <f t="shared" si="216"/>
        <v>46238837.25</v>
      </c>
      <c r="H291" s="3"/>
      <c r="I291" s="3"/>
      <c r="J291" s="3"/>
      <c r="K291" s="3"/>
      <c r="L291" s="3">
        <v>8000000</v>
      </c>
      <c r="M291" s="59">
        <v>38238837.25</v>
      </c>
      <c r="N291" s="96"/>
      <c r="O291" s="23"/>
      <c r="P291" s="23"/>
      <c r="Q291" s="151"/>
      <c r="R291" s="139"/>
      <c r="S291" s="142"/>
      <c r="T291" s="142"/>
      <c r="U291" s="85"/>
      <c r="V291" s="142"/>
      <c r="W291" s="142"/>
      <c r="X291" s="142"/>
      <c r="Y291" s="142"/>
      <c r="Z291" s="142"/>
      <c r="AA291" s="142"/>
      <c r="AB291" s="142"/>
    </row>
    <row r="292" spans="1:28" s="25" customFormat="1" ht="27.75" customHeight="1">
      <c r="A292" s="61"/>
      <c r="B292" s="134" t="s">
        <v>87</v>
      </c>
      <c r="C292" s="108">
        <v>2020</v>
      </c>
      <c r="D292" s="108">
        <v>2027</v>
      </c>
      <c r="E292" s="130" t="s">
        <v>14</v>
      </c>
      <c r="F292" s="24" t="s">
        <v>15</v>
      </c>
      <c r="G292" s="7">
        <f>H292+I292+J292+K292+L292+M292+P292+O292+N292</f>
        <v>255562733.31999999</v>
      </c>
      <c r="H292" s="7">
        <f>H263+H260+H257+H251+H236+H230+H227+H224+H221+H254</f>
        <v>0</v>
      </c>
      <c r="I292" s="7">
        <f>I263+I260+I257+I251+I236+I230+I227+I224+I221+I254</f>
        <v>56635880.410000004</v>
      </c>
      <c r="J292" s="7">
        <f>J263+J260+J257+J251+J236+J230+J227+J224+J221+J254+J269+J266+J272</f>
        <v>118159967.09999999</v>
      </c>
      <c r="K292" s="7">
        <f>K263+K260+K257+K251+K236+K230+K227+K224+K221+K254+K272+K275+K278</f>
        <v>4201897.08</v>
      </c>
      <c r="L292" s="7">
        <f>L263+L260+L257+L251+L236+L230+L227+L224+L221+L254+L275+L289+L281</f>
        <v>12065202.23</v>
      </c>
      <c r="M292" s="56">
        <f t="shared" ref="M292:P293" si="218">M263+M260+M257+M251+M236+M230+M227+M224+M221+M254+M275+M289+M281+M284</f>
        <v>49189384.5</v>
      </c>
      <c r="N292" s="56">
        <f t="shared" si="218"/>
        <v>6500000</v>
      </c>
      <c r="O292" s="56">
        <f t="shared" ref="O292" si="219">O263+O260+O257+O251+O236+O230+O227+O224+O221+O254+O275+O289+O281+O284</f>
        <v>3886517</v>
      </c>
      <c r="P292" s="56">
        <f t="shared" si="218"/>
        <v>4923885</v>
      </c>
      <c r="Q292" s="114" t="s">
        <v>13</v>
      </c>
      <c r="R292" s="114" t="s">
        <v>13</v>
      </c>
      <c r="S292" s="114" t="s">
        <v>13</v>
      </c>
      <c r="T292" s="114" t="s">
        <v>13</v>
      </c>
      <c r="U292" s="114" t="s">
        <v>13</v>
      </c>
      <c r="V292" s="114" t="s">
        <v>13</v>
      </c>
      <c r="W292" s="114" t="s">
        <v>13</v>
      </c>
      <c r="X292" s="108" t="s">
        <v>13</v>
      </c>
      <c r="Y292" s="114" t="s">
        <v>13</v>
      </c>
      <c r="Z292" s="114" t="s">
        <v>13</v>
      </c>
      <c r="AA292" s="114" t="s">
        <v>13</v>
      </c>
      <c r="AB292" s="114" t="s">
        <v>13</v>
      </c>
    </row>
    <row r="293" spans="1:28" s="25" customFormat="1" ht="99" customHeight="1">
      <c r="A293" s="61"/>
      <c r="B293" s="135"/>
      <c r="C293" s="109"/>
      <c r="D293" s="109"/>
      <c r="E293" s="131"/>
      <c r="F293" s="24" t="s">
        <v>16</v>
      </c>
      <c r="G293" s="7">
        <f t="shared" ref="G293:G296" si="220">H293+I293+J293+K293+L293+M293+P293+O293+N293</f>
        <v>44681997.030000001</v>
      </c>
      <c r="H293" s="3">
        <f>H264+H261+H258+H255+H252+H237+H231+H228+H225+H222</f>
        <v>0</v>
      </c>
      <c r="I293" s="3">
        <f t="shared" ref="I293:I294" si="221">I264+I261+I258+I255+I252+I237+I231+I228+I225+I222</f>
        <v>5714474.0100000007</v>
      </c>
      <c r="J293" s="3">
        <f>J264+J261+J258+J255+J252+J237+J231+J228+J225+J222+J270+J267+J273</f>
        <v>8483554.8699999992</v>
      </c>
      <c r="K293" s="3">
        <f>K264+K261+K258+K255+K252+K237+K231+K228+K225+K222+K276+K279</f>
        <v>3238566.3</v>
      </c>
      <c r="L293" s="3">
        <f>L264+L261+L258+L252+L237+L231+L228+L225+L222+L255+L276+L290+L282</f>
        <v>4065202.23</v>
      </c>
      <c r="M293" s="54">
        <f t="shared" si="218"/>
        <v>7869797.6200000001</v>
      </c>
      <c r="N293" s="54">
        <f t="shared" si="218"/>
        <v>6500000</v>
      </c>
      <c r="O293" s="54">
        <f t="shared" ref="O293" si="222">O264+O261+O258+O252+O237+O231+O228+O225+O222+O255+O276+O290+O282+O285</f>
        <v>3886517</v>
      </c>
      <c r="P293" s="54">
        <f t="shared" si="218"/>
        <v>4923885</v>
      </c>
      <c r="Q293" s="115"/>
      <c r="R293" s="115"/>
      <c r="S293" s="115"/>
      <c r="T293" s="115"/>
      <c r="U293" s="115"/>
      <c r="V293" s="115"/>
      <c r="W293" s="115"/>
      <c r="X293" s="109"/>
      <c r="Y293" s="115"/>
      <c r="Z293" s="115"/>
      <c r="AA293" s="115"/>
      <c r="AB293" s="115"/>
    </row>
    <row r="294" spans="1:28" s="25" customFormat="1" ht="66" customHeight="1">
      <c r="A294" s="62"/>
      <c r="B294" s="135"/>
      <c r="C294" s="109"/>
      <c r="D294" s="109"/>
      <c r="E294" s="131"/>
      <c r="F294" s="24" t="s">
        <v>17</v>
      </c>
      <c r="G294" s="7">
        <f t="shared" si="220"/>
        <v>210724826.28999999</v>
      </c>
      <c r="H294" s="3">
        <f>H265+H262+H259+H256+H253+H238+H232+H229+H226+H223</f>
        <v>0</v>
      </c>
      <c r="I294" s="3">
        <f t="shared" si="221"/>
        <v>50921406.400000006</v>
      </c>
      <c r="J294" s="3">
        <f>J265+J262+J259+J256+J253+J238+J232+J229+J226+J223+J268+J271+J274</f>
        <v>109676412.23</v>
      </c>
      <c r="K294" s="3">
        <f>K265+K262+K259+K256+K253+K238+K232+K229+K226+K223+K280+K291</f>
        <v>963330.78</v>
      </c>
      <c r="L294" s="3">
        <f>L265+L262+L259+L256+L253+L238+L232+L229+L226+L223+L280+L291</f>
        <v>8000000</v>
      </c>
      <c r="M294" s="54">
        <f>M265+M262+M259+M256+M253+M238+M232+M229+M226+M223+M280+M291+M286</f>
        <v>41163676.880000003</v>
      </c>
      <c r="N294" s="54">
        <f>N265+N262+N259+N256+N253+N238+N232+N229+N226+N223+N280+N291</f>
        <v>0</v>
      </c>
      <c r="O294" s="3">
        <f>O265+O262+O259+O256+O253+O238+O232+O229+O226+O223+O280+O291</f>
        <v>0</v>
      </c>
      <c r="P294" s="3">
        <f>P265+P262+P259+P256+P253+P238+P232+P229+P226+P223+P280+P291</f>
        <v>0</v>
      </c>
      <c r="Q294" s="115"/>
      <c r="R294" s="115"/>
      <c r="S294" s="115"/>
      <c r="T294" s="115"/>
      <c r="U294" s="115"/>
      <c r="V294" s="115"/>
      <c r="W294" s="115"/>
      <c r="X294" s="109"/>
      <c r="Y294" s="115"/>
      <c r="Z294" s="115"/>
      <c r="AA294" s="115"/>
      <c r="AB294" s="115"/>
    </row>
    <row r="295" spans="1:28" s="25" customFormat="1" ht="36.75">
      <c r="A295" s="77"/>
      <c r="B295" s="135"/>
      <c r="C295" s="109"/>
      <c r="D295" s="109"/>
      <c r="E295" s="131"/>
      <c r="F295" s="78" t="s">
        <v>146</v>
      </c>
      <c r="G295" s="7">
        <f t="shared" si="220"/>
        <v>155910</v>
      </c>
      <c r="H295" s="3"/>
      <c r="I295" s="3"/>
      <c r="J295" s="12"/>
      <c r="K295" s="3"/>
      <c r="L295" s="12"/>
      <c r="M295" s="54">
        <f>M287+M283</f>
        <v>155910</v>
      </c>
      <c r="N295" s="59"/>
      <c r="O295" s="3"/>
      <c r="P295" s="3"/>
      <c r="Q295" s="115"/>
      <c r="R295" s="115"/>
      <c r="S295" s="115"/>
      <c r="T295" s="115"/>
      <c r="U295" s="115"/>
      <c r="V295" s="115"/>
      <c r="W295" s="115"/>
      <c r="X295" s="109"/>
      <c r="Y295" s="115"/>
      <c r="Z295" s="115"/>
      <c r="AA295" s="115"/>
      <c r="AB295" s="115"/>
    </row>
    <row r="296" spans="1:28" s="25" customFormat="1" ht="36.75">
      <c r="A296" s="77"/>
      <c r="B296" s="136"/>
      <c r="C296" s="110"/>
      <c r="D296" s="110"/>
      <c r="E296" s="132"/>
      <c r="F296" s="78" t="s">
        <v>147</v>
      </c>
      <c r="G296" s="7">
        <f t="shared" si="220"/>
        <v>0</v>
      </c>
      <c r="H296" s="3"/>
      <c r="I296" s="3"/>
      <c r="J296" s="12"/>
      <c r="K296" s="3"/>
      <c r="L296" s="12"/>
      <c r="M296" s="54"/>
      <c r="N296" s="59"/>
      <c r="O296" s="12"/>
      <c r="P296" s="12"/>
      <c r="Q296" s="116"/>
      <c r="R296" s="116"/>
      <c r="S296" s="116"/>
      <c r="T296" s="116"/>
      <c r="U296" s="116"/>
      <c r="V296" s="116"/>
      <c r="W296" s="116"/>
      <c r="X296" s="110"/>
      <c r="Y296" s="116"/>
      <c r="Z296" s="116"/>
      <c r="AA296" s="116"/>
      <c r="AB296" s="116"/>
    </row>
    <row r="297" spans="1:28" s="25" customFormat="1" ht="85.5" customHeight="1">
      <c r="A297" s="122" t="s">
        <v>88</v>
      </c>
      <c r="B297" s="123"/>
      <c r="C297" s="16">
        <v>2020</v>
      </c>
      <c r="D297" s="74">
        <v>2027</v>
      </c>
      <c r="E297" s="17" t="s">
        <v>13</v>
      </c>
      <c r="F297" s="17" t="s">
        <v>13</v>
      </c>
      <c r="G297" s="17" t="s">
        <v>13</v>
      </c>
      <c r="H297" s="6" t="s">
        <v>13</v>
      </c>
      <c r="I297" s="6" t="s">
        <v>13</v>
      </c>
      <c r="J297" s="6" t="s">
        <v>13</v>
      </c>
      <c r="K297" s="6" t="s">
        <v>13</v>
      </c>
      <c r="L297" s="6" t="s">
        <v>13</v>
      </c>
      <c r="M297" s="53" t="s">
        <v>13</v>
      </c>
      <c r="N297" s="53" t="s">
        <v>13</v>
      </c>
      <c r="O297" s="6" t="s">
        <v>13</v>
      </c>
      <c r="P297" s="6" t="s">
        <v>13</v>
      </c>
      <c r="Q297" s="18" t="s">
        <v>13</v>
      </c>
      <c r="R297" s="18" t="s">
        <v>13</v>
      </c>
      <c r="S297" s="18" t="s">
        <v>13</v>
      </c>
      <c r="T297" s="18" t="s">
        <v>13</v>
      </c>
      <c r="U297" s="18" t="s">
        <v>13</v>
      </c>
      <c r="V297" s="18" t="s">
        <v>13</v>
      </c>
      <c r="W297" s="18" t="s">
        <v>13</v>
      </c>
      <c r="X297" s="29" t="s">
        <v>13</v>
      </c>
      <c r="Y297" s="18" t="s">
        <v>13</v>
      </c>
      <c r="Z297" s="18" t="s">
        <v>13</v>
      </c>
      <c r="AA297" s="18" t="s">
        <v>13</v>
      </c>
      <c r="AB297" s="18" t="s">
        <v>13</v>
      </c>
    </row>
    <row r="298" spans="1:28" s="25" customFormat="1" ht="100.5" customHeight="1">
      <c r="A298" s="122" t="s">
        <v>144</v>
      </c>
      <c r="B298" s="123"/>
      <c r="C298" s="16">
        <v>2020</v>
      </c>
      <c r="D298" s="72">
        <v>2027</v>
      </c>
      <c r="E298" s="17" t="s">
        <v>13</v>
      </c>
      <c r="F298" s="17" t="s">
        <v>13</v>
      </c>
      <c r="G298" s="17" t="s">
        <v>13</v>
      </c>
      <c r="H298" s="6" t="s">
        <v>13</v>
      </c>
      <c r="I298" s="6" t="s">
        <v>13</v>
      </c>
      <c r="J298" s="6" t="s">
        <v>13</v>
      </c>
      <c r="K298" s="6" t="s">
        <v>13</v>
      </c>
      <c r="L298" s="6" t="s">
        <v>13</v>
      </c>
      <c r="M298" s="53" t="s">
        <v>13</v>
      </c>
      <c r="N298" s="53" t="s">
        <v>13</v>
      </c>
      <c r="O298" s="6" t="s">
        <v>13</v>
      </c>
      <c r="P298" s="6" t="s">
        <v>13</v>
      </c>
      <c r="Q298" s="18" t="s">
        <v>13</v>
      </c>
      <c r="R298" s="18" t="s">
        <v>13</v>
      </c>
      <c r="S298" s="18" t="s">
        <v>13</v>
      </c>
      <c r="T298" s="18" t="s">
        <v>13</v>
      </c>
      <c r="U298" s="18" t="s">
        <v>13</v>
      </c>
      <c r="V298" s="18" t="s">
        <v>13</v>
      </c>
      <c r="W298" s="18" t="s">
        <v>13</v>
      </c>
      <c r="X298" s="29" t="s">
        <v>13</v>
      </c>
      <c r="Y298" s="18" t="s">
        <v>13</v>
      </c>
      <c r="Z298" s="18" t="s">
        <v>13</v>
      </c>
      <c r="AA298" s="18" t="s">
        <v>13</v>
      </c>
      <c r="AB298" s="18" t="s">
        <v>13</v>
      </c>
    </row>
    <row r="299" spans="1:28" s="25" customFormat="1" ht="24" customHeight="1">
      <c r="A299" s="76"/>
      <c r="B299" s="124" t="s">
        <v>145</v>
      </c>
      <c r="C299" s="108">
        <v>2020</v>
      </c>
      <c r="D299" s="108">
        <v>2027</v>
      </c>
      <c r="E299" s="130" t="s">
        <v>14</v>
      </c>
      <c r="F299" s="19" t="s">
        <v>15</v>
      </c>
      <c r="G299" s="3">
        <f>G302</f>
        <v>0</v>
      </c>
      <c r="H299" s="3">
        <f t="shared" ref="H299:J300" si="223">H302</f>
        <v>0</v>
      </c>
      <c r="I299" s="3">
        <f t="shared" si="223"/>
        <v>0</v>
      </c>
      <c r="J299" s="3">
        <f t="shared" si="223"/>
        <v>0</v>
      </c>
      <c r="K299" s="3">
        <f>K302</f>
        <v>0</v>
      </c>
      <c r="L299" s="3"/>
      <c r="M299" s="55"/>
      <c r="N299" s="96"/>
      <c r="O299" s="23"/>
      <c r="P299" s="23"/>
      <c r="Q299" s="114" t="s">
        <v>13</v>
      </c>
      <c r="R299" s="114" t="s">
        <v>13</v>
      </c>
      <c r="S299" s="114" t="s">
        <v>13</v>
      </c>
      <c r="T299" s="114" t="s">
        <v>13</v>
      </c>
      <c r="U299" s="114" t="s">
        <v>13</v>
      </c>
      <c r="V299" s="114" t="s">
        <v>13</v>
      </c>
      <c r="W299" s="114" t="s">
        <v>13</v>
      </c>
      <c r="X299" s="108" t="s">
        <v>13</v>
      </c>
      <c r="Y299" s="114" t="s">
        <v>13</v>
      </c>
      <c r="Z299" s="114" t="s">
        <v>13</v>
      </c>
      <c r="AA299" s="114" t="s">
        <v>13</v>
      </c>
      <c r="AB299" s="114" t="s">
        <v>13</v>
      </c>
    </row>
    <row r="300" spans="1:28" s="25" customFormat="1" ht="35.25" customHeight="1">
      <c r="A300" s="76"/>
      <c r="B300" s="125"/>
      <c r="C300" s="109"/>
      <c r="D300" s="109"/>
      <c r="E300" s="131"/>
      <c r="F300" s="19" t="s">
        <v>57</v>
      </c>
      <c r="G300" s="3">
        <f>G303</f>
        <v>0</v>
      </c>
      <c r="H300" s="3">
        <f t="shared" si="223"/>
        <v>0</v>
      </c>
      <c r="I300" s="3">
        <f t="shared" si="223"/>
        <v>0</v>
      </c>
      <c r="J300" s="3">
        <f t="shared" si="223"/>
        <v>0</v>
      </c>
      <c r="K300" s="3">
        <f>K303</f>
        <v>0</v>
      </c>
      <c r="L300" s="3"/>
      <c r="M300" s="55"/>
      <c r="N300" s="96"/>
      <c r="O300" s="23"/>
      <c r="P300" s="23"/>
      <c r="Q300" s="115"/>
      <c r="R300" s="115"/>
      <c r="S300" s="115"/>
      <c r="T300" s="115"/>
      <c r="U300" s="115"/>
      <c r="V300" s="115"/>
      <c r="W300" s="115"/>
      <c r="X300" s="109"/>
      <c r="Y300" s="115"/>
      <c r="Z300" s="115"/>
      <c r="AA300" s="115"/>
      <c r="AB300" s="115"/>
    </row>
    <row r="301" spans="1:28" s="25" customFormat="1" ht="60.75" customHeight="1">
      <c r="A301" s="76"/>
      <c r="B301" s="126"/>
      <c r="C301" s="110"/>
      <c r="D301" s="110"/>
      <c r="E301" s="132"/>
      <c r="F301" s="19" t="s">
        <v>17</v>
      </c>
      <c r="G301" s="3"/>
      <c r="H301" s="3"/>
      <c r="I301" s="3"/>
      <c r="J301" s="3"/>
      <c r="K301" s="3"/>
      <c r="L301" s="3"/>
      <c r="M301" s="55"/>
      <c r="N301" s="96"/>
      <c r="O301" s="23"/>
      <c r="P301" s="23"/>
      <c r="Q301" s="116"/>
      <c r="R301" s="116"/>
      <c r="S301" s="116"/>
      <c r="T301" s="116"/>
      <c r="U301" s="116"/>
      <c r="V301" s="116"/>
      <c r="W301" s="116"/>
      <c r="X301" s="110"/>
      <c r="Y301" s="116"/>
      <c r="Z301" s="116"/>
      <c r="AA301" s="116"/>
      <c r="AB301" s="116"/>
    </row>
    <row r="302" spans="1:28" s="25" customFormat="1" ht="28.5" customHeight="1">
      <c r="A302" s="108"/>
      <c r="B302" s="247" t="s">
        <v>192</v>
      </c>
      <c r="C302" s="108">
        <v>2020</v>
      </c>
      <c r="D302" s="108">
        <v>2027</v>
      </c>
      <c r="E302" s="130" t="s">
        <v>14</v>
      </c>
      <c r="F302" s="19" t="s">
        <v>15</v>
      </c>
      <c r="G302" s="3">
        <f>G305</f>
        <v>0</v>
      </c>
      <c r="H302" s="3">
        <f t="shared" ref="H302:J303" si="224">H305</f>
        <v>0</v>
      </c>
      <c r="I302" s="3">
        <f t="shared" si="224"/>
        <v>0</v>
      </c>
      <c r="J302" s="3">
        <f t="shared" si="224"/>
        <v>0</v>
      </c>
      <c r="K302" s="3">
        <f>K305</f>
        <v>0</v>
      </c>
      <c r="L302" s="3"/>
      <c r="M302" s="55"/>
      <c r="N302" s="96"/>
      <c r="O302" s="23"/>
      <c r="P302" s="23"/>
      <c r="Q302" s="114" t="s">
        <v>13</v>
      </c>
      <c r="R302" s="114" t="s">
        <v>13</v>
      </c>
      <c r="S302" s="114" t="s">
        <v>13</v>
      </c>
      <c r="T302" s="114" t="s">
        <v>13</v>
      </c>
      <c r="U302" s="114" t="s">
        <v>13</v>
      </c>
      <c r="V302" s="114" t="s">
        <v>13</v>
      </c>
      <c r="W302" s="114" t="s">
        <v>13</v>
      </c>
      <c r="X302" s="108" t="s">
        <v>13</v>
      </c>
      <c r="Y302" s="114" t="s">
        <v>13</v>
      </c>
      <c r="Z302" s="114" t="s">
        <v>13</v>
      </c>
      <c r="AA302" s="114" t="s">
        <v>13</v>
      </c>
      <c r="AB302" s="114" t="s">
        <v>13</v>
      </c>
    </row>
    <row r="303" spans="1:28" s="25" customFormat="1" ht="45.75" customHeight="1">
      <c r="A303" s="109"/>
      <c r="B303" s="248"/>
      <c r="C303" s="109"/>
      <c r="D303" s="109"/>
      <c r="E303" s="131"/>
      <c r="F303" s="19" t="s">
        <v>57</v>
      </c>
      <c r="G303" s="3">
        <f>G306</f>
        <v>0</v>
      </c>
      <c r="H303" s="3">
        <f t="shared" si="224"/>
        <v>0</v>
      </c>
      <c r="I303" s="3">
        <f t="shared" si="224"/>
        <v>0</v>
      </c>
      <c r="J303" s="3">
        <f t="shared" si="224"/>
        <v>0</v>
      </c>
      <c r="K303" s="3">
        <f>K306</f>
        <v>0</v>
      </c>
      <c r="L303" s="3"/>
      <c r="M303" s="55"/>
      <c r="N303" s="96"/>
      <c r="O303" s="23"/>
      <c r="P303" s="23"/>
      <c r="Q303" s="115"/>
      <c r="R303" s="115"/>
      <c r="S303" s="115"/>
      <c r="T303" s="115"/>
      <c r="U303" s="115"/>
      <c r="V303" s="115"/>
      <c r="W303" s="115"/>
      <c r="X303" s="109"/>
      <c r="Y303" s="115"/>
      <c r="Z303" s="115"/>
      <c r="AA303" s="115"/>
      <c r="AB303" s="115"/>
    </row>
    <row r="304" spans="1:28" s="25" customFormat="1" ht="191.25" customHeight="1">
      <c r="A304" s="110"/>
      <c r="B304" s="249"/>
      <c r="C304" s="110"/>
      <c r="D304" s="110"/>
      <c r="E304" s="132"/>
      <c r="F304" s="19" t="s">
        <v>17</v>
      </c>
      <c r="G304" s="3"/>
      <c r="H304" s="3"/>
      <c r="I304" s="3"/>
      <c r="J304" s="3"/>
      <c r="K304" s="3"/>
      <c r="L304" s="3"/>
      <c r="M304" s="55"/>
      <c r="N304" s="96"/>
      <c r="O304" s="23"/>
      <c r="P304" s="23"/>
      <c r="Q304" s="116"/>
      <c r="R304" s="116"/>
      <c r="S304" s="116"/>
      <c r="T304" s="116"/>
      <c r="U304" s="116"/>
      <c r="V304" s="116"/>
      <c r="W304" s="116"/>
      <c r="X304" s="110"/>
      <c r="Y304" s="116"/>
      <c r="Z304" s="116"/>
      <c r="AA304" s="116"/>
      <c r="AB304" s="116"/>
    </row>
    <row r="305" spans="1:28" s="25" customFormat="1" ht="30.75" customHeight="1">
      <c r="A305" s="60"/>
      <c r="B305" s="124" t="s">
        <v>58</v>
      </c>
      <c r="C305" s="108">
        <v>2020</v>
      </c>
      <c r="D305" s="108">
        <v>2027</v>
      </c>
      <c r="E305" s="130" t="s">
        <v>14</v>
      </c>
      <c r="F305" s="19" t="s">
        <v>15</v>
      </c>
      <c r="G305" s="3">
        <f>H305+I305+J305+K305+L305</f>
        <v>0</v>
      </c>
      <c r="H305" s="3">
        <f t="shared" ref="H305:J305" si="225">H306</f>
        <v>0</v>
      </c>
      <c r="I305" s="3">
        <f t="shared" si="225"/>
        <v>0</v>
      </c>
      <c r="J305" s="3">
        <f t="shared" si="225"/>
        <v>0</v>
      </c>
      <c r="K305" s="3">
        <f>K306</f>
        <v>0</v>
      </c>
      <c r="L305" s="3"/>
      <c r="M305" s="55"/>
      <c r="N305" s="96"/>
      <c r="O305" s="23"/>
      <c r="P305" s="23"/>
      <c r="Q305" s="262"/>
      <c r="R305" s="262"/>
      <c r="S305" s="262"/>
      <c r="T305" s="262"/>
      <c r="U305" s="262"/>
      <c r="V305" s="262"/>
      <c r="W305" s="262"/>
      <c r="X305" s="262"/>
      <c r="Y305" s="262"/>
      <c r="Z305" s="262"/>
      <c r="AA305" s="262"/>
      <c r="AB305" s="262"/>
    </row>
    <row r="306" spans="1:28" s="25" customFormat="1" ht="43.5" customHeight="1">
      <c r="A306" s="61"/>
      <c r="B306" s="125"/>
      <c r="C306" s="109"/>
      <c r="D306" s="109"/>
      <c r="E306" s="131"/>
      <c r="F306" s="19" t="s">
        <v>57</v>
      </c>
      <c r="G306" s="3">
        <f>H306+I306+J306+K306+L306</f>
        <v>0</v>
      </c>
      <c r="H306" s="3">
        <v>0</v>
      </c>
      <c r="I306" s="3"/>
      <c r="J306" s="3"/>
      <c r="K306" s="3"/>
      <c r="L306" s="3"/>
      <c r="M306" s="55"/>
      <c r="N306" s="96"/>
      <c r="O306" s="23"/>
      <c r="P306" s="23"/>
      <c r="Q306" s="263"/>
      <c r="R306" s="263"/>
      <c r="S306" s="263"/>
      <c r="T306" s="263"/>
      <c r="U306" s="263"/>
      <c r="V306" s="263"/>
      <c r="W306" s="263"/>
      <c r="X306" s="263"/>
      <c r="Y306" s="263"/>
      <c r="Z306" s="263"/>
      <c r="AA306" s="263"/>
      <c r="AB306" s="263"/>
    </row>
    <row r="307" spans="1:28" s="25" customFormat="1" ht="61.5" customHeight="1">
      <c r="A307" s="62"/>
      <c r="B307" s="126"/>
      <c r="C307" s="110"/>
      <c r="D307" s="110"/>
      <c r="E307" s="132"/>
      <c r="F307" s="19" t="s">
        <v>17</v>
      </c>
      <c r="G307" s="3"/>
      <c r="H307" s="3"/>
      <c r="I307" s="3"/>
      <c r="J307" s="3"/>
      <c r="K307" s="3"/>
      <c r="L307" s="3"/>
      <c r="M307" s="55"/>
      <c r="N307" s="96"/>
      <c r="O307" s="23"/>
      <c r="P307" s="23"/>
      <c r="Q307" s="264"/>
      <c r="R307" s="264"/>
      <c r="S307" s="264"/>
      <c r="T307" s="264"/>
      <c r="U307" s="264"/>
      <c r="V307" s="264"/>
      <c r="W307" s="264"/>
      <c r="X307" s="264"/>
      <c r="Y307" s="264"/>
      <c r="Z307" s="264"/>
      <c r="AA307" s="264"/>
      <c r="AB307" s="264"/>
    </row>
    <row r="308" spans="1:28" s="25" customFormat="1" ht="25.5" customHeight="1">
      <c r="A308" s="76"/>
      <c r="B308" s="247" t="s">
        <v>193</v>
      </c>
      <c r="C308" s="108">
        <v>2020</v>
      </c>
      <c r="D308" s="108">
        <v>2027</v>
      </c>
      <c r="E308" s="130" t="s">
        <v>14</v>
      </c>
      <c r="F308" s="19" t="s">
        <v>15</v>
      </c>
      <c r="G308" s="3">
        <f>G311</f>
        <v>1031794.62</v>
      </c>
      <c r="H308" s="3">
        <f t="shared" ref="H308:J309" si="226">H311</f>
        <v>718954.62</v>
      </c>
      <c r="I308" s="3">
        <f t="shared" si="226"/>
        <v>76990</v>
      </c>
      <c r="J308" s="3">
        <f t="shared" si="226"/>
        <v>72998.75</v>
      </c>
      <c r="K308" s="3">
        <f>K311</f>
        <v>43066.37</v>
      </c>
      <c r="L308" s="3">
        <f>L311</f>
        <v>51789.5</v>
      </c>
      <c r="M308" s="54">
        <f t="shared" ref="M308:P309" si="227">M311</f>
        <v>76950</v>
      </c>
      <c r="N308" s="54">
        <f t="shared" si="227"/>
        <v>200000</v>
      </c>
      <c r="O308" s="3">
        <f t="shared" ref="O308" si="228">O311</f>
        <v>210000</v>
      </c>
      <c r="P308" s="3">
        <f t="shared" si="227"/>
        <v>300000</v>
      </c>
      <c r="Q308" s="114" t="s">
        <v>13</v>
      </c>
      <c r="R308" s="114" t="s">
        <v>13</v>
      </c>
      <c r="S308" s="114" t="s">
        <v>13</v>
      </c>
      <c r="T308" s="114" t="s">
        <v>13</v>
      </c>
      <c r="U308" s="114" t="s">
        <v>13</v>
      </c>
      <c r="V308" s="114" t="s">
        <v>13</v>
      </c>
      <c r="W308" s="114" t="s">
        <v>13</v>
      </c>
      <c r="X308" s="108" t="s">
        <v>13</v>
      </c>
      <c r="Y308" s="114" t="s">
        <v>13</v>
      </c>
      <c r="Z308" s="114" t="s">
        <v>13</v>
      </c>
      <c r="AA308" s="114" t="s">
        <v>13</v>
      </c>
      <c r="AB308" s="114" t="s">
        <v>13</v>
      </c>
    </row>
    <row r="309" spans="1:28" s="25" customFormat="1" ht="39" customHeight="1">
      <c r="A309" s="76"/>
      <c r="B309" s="248"/>
      <c r="C309" s="109"/>
      <c r="D309" s="109"/>
      <c r="E309" s="131"/>
      <c r="F309" s="19" t="s">
        <v>57</v>
      </c>
      <c r="G309" s="3">
        <f>G312</f>
        <v>1031794.62</v>
      </c>
      <c r="H309" s="3">
        <f t="shared" si="226"/>
        <v>718954.62</v>
      </c>
      <c r="I309" s="3">
        <f t="shared" si="226"/>
        <v>76990</v>
      </c>
      <c r="J309" s="3">
        <f t="shared" si="226"/>
        <v>72998.75</v>
      </c>
      <c r="K309" s="3">
        <f>K312</f>
        <v>43066.37</v>
      </c>
      <c r="L309" s="3">
        <f>L312</f>
        <v>51789.5</v>
      </c>
      <c r="M309" s="54">
        <f t="shared" si="227"/>
        <v>76950</v>
      </c>
      <c r="N309" s="54">
        <f t="shared" si="227"/>
        <v>200000</v>
      </c>
      <c r="O309" s="3">
        <f t="shared" ref="O309" si="229">O312</f>
        <v>210000</v>
      </c>
      <c r="P309" s="3">
        <f t="shared" si="227"/>
        <v>300000</v>
      </c>
      <c r="Q309" s="115"/>
      <c r="R309" s="115"/>
      <c r="S309" s="115"/>
      <c r="T309" s="115"/>
      <c r="U309" s="115"/>
      <c r="V309" s="115"/>
      <c r="W309" s="115"/>
      <c r="X309" s="109"/>
      <c r="Y309" s="115"/>
      <c r="Z309" s="115"/>
      <c r="AA309" s="115"/>
      <c r="AB309" s="115"/>
    </row>
    <row r="310" spans="1:28" s="25" customFormat="1" ht="61.5" customHeight="1">
      <c r="A310" s="76"/>
      <c r="B310" s="249"/>
      <c r="C310" s="110"/>
      <c r="D310" s="110"/>
      <c r="E310" s="132"/>
      <c r="F310" s="19" t="s">
        <v>17</v>
      </c>
      <c r="G310" s="3"/>
      <c r="H310" s="3"/>
      <c r="I310" s="3"/>
      <c r="J310" s="3"/>
      <c r="K310" s="3"/>
      <c r="L310" s="3"/>
      <c r="M310" s="55"/>
      <c r="N310" s="96"/>
      <c r="O310" s="23"/>
      <c r="P310" s="23"/>
      <c r="Q310" s="116"/>
      <c r="R310" s="116"/>
      <c r="S310" s="116"/>
      <c r="T310" s="116"/>
      <c r="U310" s="116"/>
      <c r="V310" s="116"/>
      <c r="W310" s="116"/>
      <c r="X310" s="110"/>
      <c r="Y310" s="116"/>
      <c r="Z310" s="116"/>
      <c r="AA310" s="116"/>
      <c r="AB310" s="116"/>
    </row>
    <row r="311" spans="1:28" s="25" customFormat="1" ht="29.25" customHeight="1">
      <c r="A311" s="76"/>
      <c r="B311" s="247" t="s">
        <v>194</v>
      </c>
      <c r="C311" s="108">
        <v>2020</v>
      </c>
      <c r="D311" s="108">
        <v>2027</v>
      </c>
      <c r="E311" s="130" t="s">
        <v>14</v>
      </c>
      <c r="F311" s="19" t="s">
        <v>15</v>
      </c>
      <c r="G311" s="3">
        <f>G314+G317+G320</f>
        <v>1031794.62</v>
      </c>
      <c r="H311" s="3">
        <f t="shared" ref="H311:P311" si="230">H314+H317+H320</f>
        <v>718954.62</v>
      </c>
      <c r="I311" s="3">
        <f t="shared" si="230"/>
        <v>76990</v>
      </c>
      <c r="J311" s="3">
        <f t="shared" si="230"/>
        <v>72998.75</v>
      </c>
      <c r="K311" s="3">
        <f t="shared" si="230"/>
        <v>43066.37</v>
      </c>
      <c r="L311" s="3">
        <f t="shared" si="230"/>
        <v>51789.5</v>
      </c>
      <c r="M311" s="3">
        <f t="shared" si="230"/>
        <v>76950</v>
      </c>
      <c r="N311" s="3">
        <f t="shared" si="230"/>
        <v>200000</v>
      </c>
      <c r="O311" s="3">
        <f t="shared" si="230"/>
        <v>210000</v>
      </c>
      <c r="P311" s="3">
        <f t="shared" si="230"/>
        <v>300000</v>
      </c>
      <c r="Q311" s="114" t="s">
        <v>13</v>
      </c>
      <c r="R311" s="114" t="s">
        <v>13</v>
      </c>
      <c r="S311" s="114" t="s">
        <v>13</v>
      </c>
      <c r="T311" s="114" t="s">
        <v>13</v>
      </c>
      <c r="U311" s="114" t="s">
        <v>13</v>
      </c>
      <c r="V311" s="114" t="s">
        <v>13</v>
      </c>
      <c r="W311" s="114" t="s">
        <v>13</v>
      </c>
      <c r="X311" s="108" t="s">
        <v>13</v>
      </c>
      <c r="Y311" s="114" t="s">
        <v>13</v>
      </c>
      <c r="Z311" s="114" t="s">
        <v>13</v>
      </c>
      <c r="AA311" s="114" t="s">
        <v>13</v>
      </c>
      <c r="AB311" s="114" t="s">
        <v>13</v>
      </c>
    </row>
    <row r="312" spans="1:28" s="25" customFormat="1" ht="40.5" customHeight="1">
      <c r="A312" s="76"/>
      <c r="B312" s="248"/>
      <c r="C312" s="109"/>
      <c r="D312" s="109"/>
      <c r="E312" s="131"/>
      <c r="F312" s="19" t="s">
        <v>57</v>
      </c>
      <c r="G312" s="3">
        <f>G315+G318+G321</f>
        <v>1031794.62</v>
      </c>
      <c r="H312" s="3">
        <f t="shared" ref="G312:P313" si="231">H315+H318+H321</f>
        <v>718954.62</v>
      </c>
      <c r="I312" s="3">
        <f t="shared" si="231"/>
        <v>76990</v>
      </c>
      <c r="J312" s="3">
        <f t="shared" si="231"/>
        <v>72998.75</v>
      </c>
      <c r="K312" s="3">
        <f t="shared" si="231"/>
        <v>43066.37</v>
      </c>
      <c r="L312" s="3">
        <f t="shared" si="231"/>
        <v>51789.5</v>
      </c>
      <c r="M312" s="3">
        <f t="shared" si="231"/>
        <v>76950</v>
      </c>
      <c r="N312" s="3">
        <f t="shared" si="231"/>
        <v>200000</v>
      </c>
      <c r="O312" s="3">
        <f t="shared" si="231"/>
        <v>210000</v>
      </c>
      <c r="P312" s="3">
        <f t="shared" si="231"/>
        <v>300000</v>
      </c>
      <c r="Q312" s="115"/>
      <c r="R312" s="115"/>
      <c r="S312" s="115"/>
      <c r="T312" s="115"/>
      <c r="U312" s="115"/>
      <c r="V312" s="115"/>
      <c r="W312" s="115"/>
      <c r="X312" s="109"/>
      <c r="Y312" s="115"/>
      <c r="Z312" s="115"/>
      <c r="AA312" s="115"/>
      <c r="AB312" s="115"/>
    </row>
    <row r="313" spans="1:28" s="25" customFormat="1" ht="63" customHeight="1">
      <c r="A313" s="76"/>
      <c r="B313" s="249"/>
      <c r="C313" s="110"/>
      <c r="D313" s="110"/>
      <c r="E313" s="132"/>
      <c r="F313" s="19" t="s">
        <v>17</v>
      </c>
      <c r="G313" s="3">
        <f t="shared" si="231"/>
        <v>0</v>
      </c>
      <c r="H313" s="3"/>
      <c r="I313" s="3"/>
      <c r="J313" s="3"/>
      <c r="K313" s="3"/>
      <c r="L313" s="3"/>
      <c r="M313" s="55"/>
      <c r="N313" s="96"/>
      <c r="O313" s="23"/>
      <c r="P313" s="23"/>
      <c r="Q313" s="116"/>
      <c r="R313" s="116"/>
      <c r="S313" s="116"/>
      <c r="T313" s="116"/>
      <c r="U313" s="116"/>
      <c r="V313" s="116"/>
      <c r="W313" s="116"/>
      <c r="X313" s="110"/>
      <c r="Y313" s="116"/>
      <c r="Z313" s="116"/>
      <c r="AA313" s="116"/>
      <c r="AB313" s="116"/>
    </row>
    <row r="314" spans="1:28" s="25" customFormat="1" ht="28.5" customHeight="1">
      <c r="A314" s="76"/>
      <c r="B314" s="124" t="s">
        <v>59</v>
      </c>
      <c r="C314" s="108">
        <v>2020</v>
      </c>
      <c r="D314" s="108">
        <v>2027</v>
      </c>
      <c r="E314" s="130" t="s">
        <v>14</v>
      </c>
      <c r="F314" s="19" t="s">
        <v>15</v>
      </c>
      <c r="G314" s="3">
        <f>I314+J314+K314+L314+M314+N314+O314+P314</f>
        <v>718954.62</v>
      </c>
      <c r="H314" s="3">
        <f t="shared" ref="H314:J314" si="232">H315</f>
        <v>718954.62</v>
      </c>
      <c r="I314" s="3">
        <f t="shared" si="232"/>
        <v>74150</v>
      </c>
      <c r="J314" s="3">
        <f t="shared" si="232"/>
        <v>72998.75</v>
      </c>
      <c r="K314" s="3">
        <f t="shared" ref="K314:P314" si="233">K315</f>
        <v>43066.37</v>
      </c>
      <c r="L314" s="3">
        <f t="shared" si="233"/>
        <v>51789.5</v>
      </c>
      <c r="M314" s="54">
        <f t="shared" si="233"/>
        <v>76950</v>
      </c>
      <c r="N314" s="54">
        <f t="shared" si="233"/>
        <v>150000</v>
      </c>
      <c r="O314" s="3">
        <f t="shared" si="233"/>
        <v>100000</v>
      </c>
      <c r="P314" s="3">
        <f t="shared" si="233"/>
        <v>150000</v>
      </c>
      <c r="Q314" s="265" t="s">
        <v>62</v>
      </c>
      <c r="R314" s="178" t="s">
        <v>41</v>
      </c>
      <c r="S314" s="140"/>
      <c r="T314" s="8">
        <v>0</v>
      </c>
      <c r="U314" s="140">
        <v>100</v>
      </c>
      <c r="V314" s="140">
        <v>100</v>
      </c>
      <c r="W314" s="140">
        <v>100</v>
      </c>
      <c r="X314" s="140">
        <v>100</v>
      </c>
      <c r="Y314" s="140">
        <v>100</v>
      </c>
      <c r="Z314" s="140">
        <v>100</v>
      </c>
      <c r="AA314" s="140">
        <v>100</v>
      </c>
      <c r="AB314" s="140">
        <v>100</v>
      </c>
    </row>
    <row r="315" spans="1:28" s="25" customFormat="1" ht="44.25" customHeight="1">
      <c r="A315" s="76"/>
      <c r="B315" s="125"/>
      <c r="C315" s="109"/>
      <c r="D315" s="109"/>
      <c r="E315" s="131"/>
      <c r="F315" s="19" t="s">
        <v>57</v>
      </c>
      <c r="G315" s="3">
        <f t="shared" ref="G315:G316" si="234">I315+J315+K315+L315+M315+N315+O315+P315</f>
        <v>718954.62</v>
      </c>
      <c r="H315" s="3">
        <f>I315+J315+K315+L315+M315+N315+Q315+P315+O315</f>
        <v>718954.62</v>
      </c>
      <c r="I315" s="3">
        <v>74150</v>
      </c>
      <c r="J315" s="3">
        <v>72998.75</v>
      </c>
      <c r="K315" s="3">
        <v>43066.37</v>
      </c>
      <c r="L315" s="3">
        <v>51789.5</v>
      </c>
      <c r="M315" s="54">
        <v>76950</v>
      </c>
      <c r="N315" s="54">
        <v>150000</v>
      </c>
      <c r="O315" s="3">
        <v>100000</v>
      </c>
      <c r="P315" s="3">
        <v>150000</v>
      </c>
      <c r="Q315" s="266"/>
      <c r="R315" s="180"/>
      <c r="S315" s="141"/>
      <c r="T315" s="8"/>
      <c r="U315" s="141"/>
      <c r="V315" s="141"/>
      <c r="W315" s="141"/>
      <c r="X315" s="141"/>
      <c r="Y315" s="141"/>
      <c r="Z315" s="141"/>
      <c r="AA315" s="141"/>
      <c r="AB315" s="141"/>
    </row>
    <row r="316" spans="1:28" s="25" customFormat="1" ht="68.25" customHeight="1">
      <c r="A316" s="76"/>
      <c r="B316" s="126"/>
      <c r="C316" s="110"/>
      <c r="D316" s="110"/>
      <c r="E316" s="132"/>
      <c r="F316" s="19" t="s">
        <v>17</v>
      </c>
      <c r="G316" s="3">
        <f t="shared" si="234"/>
        <v>0</v>
      </c>
      <c r="H316" s="3"/>
      <c r="I316" s="3"/>
      <c r="J316" s="3"/>
      <c r="K316" s="3"/>
      <c r="L316" s="3"/>
      <c r="M316" s="55"/>
      <c r="N316" s="96"/>
      <c r="O316" s="23"/>
      <c r="P316" s="23"/>
      <c r="Q316" s="267"/>
      <c r="R316" s="179"/>
      <c r="S316" s="142"/>
      <c r="T316" s="8"/>
      <c r="U316" s="142"/>
      <c r="V316" s="142"/>
      <c r="W316" s="142"/>
      <c r="X316" s="142"/>
      <c r="Y316" s="142"/>
      <c r="Z316" s="142"/>
      <c r="AA316" s="142"/>
      <c r="AB316" s="142"/>
    </row>
    <row r="317" spans="1:28" s="25" customFormat="1" ht="26.25" customHeight="1">
      <c r="A317" s="76"/>
      <c r="B317" s="124" t="s">
        <v>60</v>
      </c>
      <c r="C317" s="108">
        <v>2020</v>
      </c>
      <c r="D317" s="108">
        <v>2027</v>
      </c>
      <c r="E317" s="130" t="s">
        <v>14</v>
      </c>
      <c r="F317" s="19" t="s">
        <v>15</v>
      </c>
      <c r="G317" s="3">
        <f>I317+J317+K317+L317+M317+N317+O317+P317</f>
        <v>312840</v>
      </c>
      <c r="H317" s="3">
        <f t="shared" ref="H317:J317" si="235">H318</f>
        <v>0</v>
      </c>
      <c r="I317" s="3">
        <f t="shared" si="235"/>
        <v>2840</v>
      </c>
      <c r="J317" s="3">
        <f t="shared" si="235"/>
        <v>0</v>
      </c>
      <c r="K317" s="3">
        <f>K318</f>
        <v>0</v>
      </c>
      <c r="L317" s="3">
        <f>L318</f>
        <v>0</v>
      </c>
      <c r="M317" s="54">
        <f t="shared" ref="M317:P317" si="236">M318</f>
        <v>0</v>
      </c>
      <c r="N317" s="54">
        <f t="shared" si="236"/>
        <v>50000</v>
      </c>
      <c r="O317" s="3">
        <f t="shared" si="236"/>
        <v>110000</v>
      </c>
      <c r="P317" s="3">
        <f t="shared" si="236"/>
        <v>150000</v>
      </c>
      <c r="Q317" s="265" t="s">
        <v>73</v>
      </c>
      <c r="R317" s="178" t="s">
        <v>41</v>
      </c>
      <c r="S317" s="140"/>
      <c r="T317" s="8">
        <v>0</v>
      </c>
      <c r="U317" s="140">
        <v>100</v>
      </c>
      <c r="V317" s="140">
        <v>100</v>
      </c>
      <c r="W317" s="140"/>
      <c r="X317" s="164"/>
      <c r="Y317" s="140"/>
      <c r="Z317" s="140">
        <v>100</v>
      </c>
      <c r="AA317" s="140">
        <v>100</v>
      </c>
      <c r="AB317" s="140">
        <v>100</v>
      </c>
    </row>
    <row r="318" spans="1:28" s="25" customFormat="1" ht="45" customHeight="1">
      <c r="A318" s="76"/>
      <c r="B318" s="125"/>
      <c r="C318" s="109"/>
      <c r="D318" s="109"/>
      <c r="E318" s="131"/>
      <c r="F318" s="19" t="s">
        <v>57</v>
      </c>
      <c r="G318" s="3">
        <f t="shared" ref="G318:G319" si="237">I318+J318+K318+L318+M318+N318+O318+P318</f>
        <v>312840</v>
      </c>
      <c r="H318" s="3"/>
      <c r="I318" s="3">
        <v>2840</v>
      </c>
      <c r="J318" s="3">
        <v>0</v>
      </c>
      <c r="K318" s="3">
        <v>0</v>
      </c>
      <c r="L318" s="3">
        <v>0</v>
      </c>
      <c r="M318" s="54">
        <v>0</v>
      </c>
      <c r="N318" s="54">
        <v>50000</v>
      </c>
      <c r="O318" s="3">
        <v>110000</v>
      </c>
      <c r="P318" s="3">
        <v>150000</v>
      </c>
      <c r="Q318" s="266"/>
      <c r="R318" s="180"/>
      <c r="S318" s="141"/>
      <c r="T318" s="8"/>
      <c r="U318" s="141"/>
      <c r="V318" s="141"/>
      <c r="W318" s="141"/>
      <c r="X318" s="165"/>
      <c r="Y318" s="141"/>
      <c r="Z318" s="141"/>
      <c r="AA318" s="141"/>
      <c r="AB318" s="141"/>
    </row>
    <row r="319" spans="1:28" s="25" customFormat="1" ht="65.25" customHeight="1">
      <c r="A319" s="76"/>
      <c r="B319" s="126"/>
      <c r="C319" s="110"/>
      <c r="D319" s="110"/>
      <c r="E319" s="132"/>
      <c r="F319" s="19" t="s">
        <v>17</v>
      </c>
      <c r="G319" s="3">
        <f t="shared" si="237"/>
        <v>0</v>
      </c>
      <c r="H319" s="3"/>
      <c r="I319" s="3"/>
      <c r="J319" s="3"/>
      <c r="K319" s="3"/>
      <c r="L319" s="3"/>
      <c r="M319" s="55"/>
      <c r="N319" s="96"/>
      <c r="O319" s="23"/>
      <c r="P319" s="23"/>
      <c r="Q319" s="267"/>
      <c r="R319" s="179"/>
      <c r="S319" s="142"/>
      <c r="T319" s="8"/>
      <c r="U319" s="142"/>
      <c r="V319" s="142"/>
      <c r="W319" s="142"/>
      <c r="X319" s="166"/>
      <c r="Y319" s="142"/>
      <c r="Z319" s="142"/>
      <c r="AA319" s="142"/>
      <c r="AB319" s="142"/>
    </row>
    <row r="320" spans="1:28" s="25" customFormat="1" ht="24" customHeight="1">
      <c r="A320" s="76"/>
      <c r="B320" s="124" t="s">
        <v>108</v>
      </c>
      <c r="C320" s="108">
        <v>2020</v>
      </c>
      <c r="D320" s="108">
        <v>2027</v>
      </c>
      <c r="E320" s="130" t="s">
        <v>14</v>
      </c>
      <c r="F320" s="19" t="s">
        <v>15</v>
      </c>
      <c r="G320" s="3">
        <f t="shared" ref="G320:G322" si="238">H320+I320+J320+K320+L320+M320+P320+O320+N320</f>
        <v>0</v>
      </c>
      <c r="H320" s="3">
        <f t="shared" ref="H320:J320" si="239">H321</f>
        <v>0</v>
      </c>
      <c r="I320" s="3">
        <f t="shared" si="239"/>
        <v>0</v>
      </c>
      <c r="J320" s="3">
        <f t="shared" si="239"/>
        <v>0</v>
      </c>
      <c r="K320" s="3">
        <f>K321</f>
        <v>0</v>
      </c>
      <c r="L320" s="3"/>
      <c r="M320" s="55"/>
      <c r="N320" s="55"/>
      <c r="O320" s="22"/>
      <c r="P320" s="22"/>
      <c r="Q320" s="114" t="s">
        <v>13</v>
      </c>
      <c r="R320" s="114" t="s">
        <v>13</v>
      </c>
      <c r="S320" s="114" t="s">
        <v>13</v>
      </c>
      <c r="T320" s="114" t="s">
        <v>13</v>
      </c>
      <c r="U320" s="114" t="s">
        <v>13</v>
      </c>
      <c r="V320" s="114" t="s">
        <v>13</v>
      </c>
      <c r="W320" s="114" t="s">
        <v>13</v>
      </c>
      <c r="X320" s="108" t="s">
        <v>13</v>
      </c>
      <c r="Y320" s="114" t="s">
        <v>13</v>
      </c>
      <c r="Z320" s="114" t="s">
        <v>13</v>
      </c>
      <c r="AA320" s="114" t="s">
        <v>13</v>
      </c>
      <c r="AB320" s="114" t="s">
        <v>13</v>
      </c>
    </row>
    <row r="321" spans="1:28" s="25" customFormat="1" ht="45" customHeight="1">
      <c r="A321" s="76"/>
      <c r="B321" s="125"/>
      <c r="C321" s="109"/>
      <c r="D321" s="109"/>
      <c r="E321" s="131"/>
      <c r="F321" s="19" t="s">
        <v>57</v>
      </c>
      <c r="G321" s="3">
        <f t="shared" si="238"/>
        <v>0</v>
      </c>
      <c r="H321" s="3">
        <v>0</v>
      </c>
      <c r="I321" s="3">
        <v>0</v>
      </c>
      <c r="J321" s="3">
        <v>0</v>
      </c>
      <c r="K321" s="3">
        <v>0</v>
      </c>
      <c r="L321" s="3"/>
      <c r="M321" s="55"/>
      <c r="N321" s="55"/>
      <c r="O321" s="22"/>
      <c r="P321" s="22"/>
      <c r="Q321" s="115"/>
      <c r="R321" s="115"/>
      <c r="S321" s="115"/>
      <c r="T321" s="115"/>
      <c r="U321" s="115"/>
      <c r="V321" s="115"/>
      <c r="W321" s="115"/>
      <c r="X321" s="109"/>
      <c r="Y321" s="115"/>
      <c r="Z321" s="115"/>
      <c r="AA321" s="115"/>
      <c r="AB321" s="115"/>
    </row>
    <row r="322" spans="1:28" s="25" customFormat="1" ht="66" customHeight="1">
      <c r="A322" s="76"/>
      <c r="B322" s="126"/>
      <c r="C322" s="110"/>
      <c r="D322" s="110"/>
      <c r="E322" s="132"/>
      <c r="F322" s="19" t="s">
        <v>17</v>
      </c>
      <c r="G322" s="3">
        <f t="shared" si="238"/>
        <v>0</v>
      </c>
      <c r="H322" s="3"/>
      <c r="I322" s="3"/>
      <c r="J322" s="3"/>
      <c r="K322" s="3"/>
      <c r="L322" s="3"/>
      <c r="M322" s="55"/>
      <c r="N322" s="55"/>
      <c r="O322" s="22"/>
      <c r="P322" s="22"/>
      <c r="Q322" s="116"/>
      <c r="R322" s="116"/>
      <c r="S322" s="116"/>
      <c r="T322" s="116"/>
      <c r="U322" s="116"/>
      <c r="V322" s="116"/>
      <c r="W322" s="116"/>
      <c r="X322" s="110"/>
      <c r="Y322" s="116"/>
      <c r="Z322" s="116"/>
      <c r="AA322" s="116"/>
      <c r="AB322" s="116"/>
    </row>
    <row r="323" spans="1:28" s="25" customFormat="1" ht="28.5" customHeight="1">
      <c r="A323" s="76"/>
      <c r="B323" s="207" t="s">
        <v>89</v>
      </c>
      <c r="C323" s="108">
        <v>2020</v>
      </c>
      <c r="D323" s="108">
        <v>2027</v>
      </c>
      <c r="E323" s="130" t="s">
        <v>14</v>
      </c>
      <c r="F323" s="24" t="s">
        <v>15</v>
      </c>
      <c r="G323" s="7">
        <f>I323+J323+K323+L323+M323+N323+O323+P323</f>
        <v>1031794.62</v>
      </c>
      <c r="H323" s="7">
        <f t="shared" ref="H323:H324" si="240">H299+H308</f>
        <v>718954.62</v>
      </c>
      <c r="I323" s="7">
        <f>I299+I308</f>
        <v>76990</v>
      </c>
      <c r="J323" s="7">
        <f t="shared" ref="J323:P323" si="241">J299+J308</f>
        <v>72998.75</v>
      </c>
      <c r="K323" s="7">
        <f t="shared" si="241"/>
        <v>43066.37</v>
      </c>
      <c r="L323" s="7">
        <f t="shared" si="241"/>
        <v>51789.5</v>
      </c>
      <c r="M323" s="7">
        <f t="shared" si="241"/>
        <v>76950</v>
      </c>
      <c r="N323" s="7">
        <f t="shared" si="241"/>
        <v>200000</v>
      </c>
      <c r="O323" s="7">
        <f t="shared" si="241"/>
        <v>210000</v>
      </c>
      <c r="P323" s="7">
        <f t="shared" si="241"/>
        <v>300000</v>
      </c>
      <c r="Q323" s="114" t="s">
        <v>13</v>
      </c>
      <c r="R323" s="114" t="s">
        <v>13</v>
      </c>
      <c r="S323" s="114" t="s">
        <v>13</v>
      </c>
      <c r="T323" s="114" t="s">
        <v>13</v>
      </c>
      <c r="U323" s="114" t="s">
        <v>13</v>
      </c>
      <c r="V323" s="114" t="s">
        <v>13</v>
      </c>
      <c r="W323" s="114" t="s">
        <v>13</v>
      </c>
      <c r="X323" s="108" t="s">
        <v>13</v>
      </c>
      <c r="Y323" s="114" t="s">
        <v>13</v>
      </c>
      <c r="Z323" s="114" t="s">
        <v>13</v>
      </c>
      <c r="AA323" s="114" t="s">
        <v>13</v>
      </c>
      <c r="AB323" s="114" t="s">
        <v>13</v>
      </c>
    </row>
    <row r="324" spans="1:28" s="25" customFormat="1" ht="43.5" customHeight="1">
      <c r="A324" s="76"/>
      <c r="B324" s="208"/>
      <c r="C324" s="109"/>
      <c r="D324" s="109"/>
      <c r="E324" s="131"/>
      <c r="F324" s="24" t="s">
        <v>57</v>
      </c>
      <c r="G324" s="7">
        <f>I324+J324+K324+L324+M324+N324+O324+P324</f>
        <v>1031794.62</v>
      </c>
      <c r="H324" s="3">
        <f t="shared" si="240"/>
        <v>718954.62</v>
      </c>
      <c r="I324" s="3">
        <f>I300+I309</f>
        <v>76990</v>
      </c>
      <c r="J324" s="3">
        <f t="shared" ref="J324:P324" si="242">J300+J309</f>
        <v>72998.75</v>
      </c>
      <c r="K324" s="3">
        <f t="shared" si="242"/>
        <v>43066.37</v>
      </c>
      <c r="L324" s="3">
        <f t="shared" si="242"/>
        <v>51789.5</v>
      </c>
      <c r="M324" s="3">
        <f t="shared" si="242"/>
        <v>76950</v>
      </c>
      <c r="N324" s="3">
        <f t="shared" si="242"/>
        <v>200000</v>
      </c>
      <c r="O324" s="3">
        <f t="shared" si="242"/>
        <v>210000</v>
      </c>
      <c r="P324" s="3">
        <f t="shared" si="242"/>
        <v>300000</v>
      </c>
      <c r="Q324" s="115"/>
      <c r="R324" s="115"/>
      <c r="S324" s="115"/>
      <c r="T324" s="115"/>
      <c r="U324" s="115"/>
      <c r="V324" s="115"/>
      <c r="W324" s="115"/>
      <c r="X324" s="109"/>
      <c r="Y324" s="115"/>
      <c r="Z324" s="115"/>
      <c r="AA324" s="115"/>
      <c r="AB324" s="115"/>
    </row>
    <row r="325" spans="1:28" s="25" customFormat="1" ht="66.75" customHeight="1">
      <c r="A325" s="76"/>
      <c r="B325" s="209"/>
      <c r="C325" s="110"/>
      <c r="D325" s="110"/>
      <c r="E325" s="132"/>
      <c r="F325" s="24" t="s">
        <v>17</v>
      </c>
      <c r="G325" s="7">
        <f>I325+J325+K325+L325+M325+N325+O325+P325</f>
        <v>0</v>
      </c>
      <c r="H325" s="3"/>
      <c r="I325" s="3"/>
      <c r="J325" s="3"/>
      <c r="K325" s="3"/>
      <c r="L325" s="3"/>
      <c r="M325" s="55"/>
      <c r="N325" s="96"/>
      <c r="O325" s="23"/>
      <c r="P325" s="23"/>
      <c r="Q325" s="116"/>
      <c r="R325" s="116"/>
      <c r="S325" s="116"/>
      <c r="T325" s="116"/>
      <c r="U325" s="116"/>
      <c r="V325" s="116"/>
      <c r="W325" s="116"/>
      <c r="X325" s="110"/>
      <c r="Y325" s="116"/>
      <c r="Z325" s="116"/>
      <c r="AA325" s="116"/>
      <c r="AB325" s="116"/>
    </row>
    <row r="326" spans="1:28" s="25" customFormat="1" ht="168.75" customHeight="1">
      <c r="A326" s="122" t="s">
        <v>90</v>
      </c>
      <c r="B326" s="123"/>
      <c r="C326" s="16">
        <v>2020</v>
      </c>
      <c r="D326" s="74">
        <v>2027</v>
      </c>
      <c r="E326" s="17" t="s">
        <v>13</v>
      </c>
      <c r="F326" s="17" t="s">
        <v>13</v>
      </c>
      <c r="G326" s="17" t="s">
        <v>13</v>
      </c>
      <c r="H326" s="6" t="s">
        <v>13</v>
      </c>
      <c r="I326" s="6" t="s">
        <v>13</v>
      </c>
      <c r="J326" s="6" t="s">
        <v>13</v>
      </c>
      <c r="K326" s="6" t="s">
        <v>13</v>
      </c>
      <c r="L326" s="6" t="s">
        <v>13</v>
      </c>
      <c r="M326" s="53" t="s">
        <v>13</v>
      </c>
      <c r="N326" s="53" t="s">
        <v>13</v>
      </c>
      <c r="O326" s="6" t="s">
        <v>13</v>
      </c>
      <c r="P326" s="6" t="s">
        <v>13</v>
      </c>
      <c r="Q326" s="18" t="s">
        <v>13</v>
      </c>
      <c r="R326" s="18" t="s">
        <v>13</v>
      </c>
      <c r="S326" s="18" t="s">
        <v>13</v>
      </c>
      <c r="T326" s="18" t="s">
        <v>13</v>
      </c>
      <c r="U326" s="18" t="s">
        <v>13</v>
      </c>
      <c r="V326" s="18" t="s">
        <v>13</v>
      </c>
      <c r="W326" s="18" t="s">
        <v>13</v>
      </c>
      <c r="X326" s="29" t="s">
        <v>13</v>
      </c>
      <c r="Y326" s="18" t="s">
        <v>13</v>
      </c>
      <c r="Z326" s="18" t="s">
        <v>13</v>
      </c>
      <c r="AA326" s="18" t="s">
        <v>13</v>
      </c>
      <c r="AB326" s="18" t="s">
        <v>13</v>
      </c>
    </row>
    <row r="327" spans="1:28" s="25" customFormat="1" ht="124.5" customHeight="1">
      <c r="A327" s="122" t="s">
        <v>195</v>
      </c>
      <c r="B327" s="123"/>
      <c r="C327" s="16">
        <v>2020</v>
      </c>
      <c r="D327" s="72">
        <v>2027</v>
      </c>
      <c r="E327" s="17" t="s">
        <v>13</v>
      </c>
      <c r="F327" s="17" t="s">
        <v>13</v>
      </c>
      <c r="G327" s="17" t="s">
        <v>13</v>
      </c>
      <c r="H327" s="6" t="s">
        <v>13</v>
      </c>
      <c r="I327" s="6" t="s">
        <v>13</v>
      </c>
      <c r="J327" s="6" t="s">
        <v>13</v>
      </c>
      <c r="K327" s="6" t="s">
        <v>13</v>
      </c>
      <c r="L327" s="6" t="s">
        <v>13</v>
      </c>
      <c r="M327" s="53" t="s">
        <v>13</v>
      </c>
      <c r="N327" s="53" t="s">
        <v>13</v>
      </c>
      <c r="O327" s="6" t="s">
        <v>13</v>
      </c>
      <c r="P327" s="6" t="s">
        <v>13</v>
      </c>
      <c r="Q327" s="18" t="s">
        <v>13</v>
      </c>
      <c r="R327" s="18" t="s">
        <v>13</v>
      </c>
      <c r="S327" s="18" t="s">
        <v>13</v>
      </c>
      <c r="T327" s="18" t="s">
        <v>13</v>
      </c>
      <c r="U327" s="18" t="s">
        <v>13</v>
      </c>
      <c r="V327" s="18" t="s">
        <v>13</v>
      </c>
      <c r="W327" s="18" t="s">
        <v>13</v>
      </c>
      <c r="X327" s="29" t="s">
        <v>13</v>
      </c>
      <c r="Y327" s="18" t="s">
        <v>13</v>
      </c>
      <c r="Z327" s="18" t="s">
        <v>13</v>
      </c>
      <c r="AA327" s="18" t="s">
        <v>13</v>
      </c>
      <c r="AB327" s="18" t="s">
        <v>13</v>
      </c>
    </row>
    <row r="328" spans="1:28" s="25" customFormat="1" ht="28.5" customHeight="1">
      <c r="A328" s="76"/>
      <c r="B328" s="124" t="s">
        <v>196</v>
      </c>
      <c r="C328" s="108">
        <v>2020</v>
      </c>
      <c r="D328" s="108">
        <v>2027</v>
      </c>
      <c r="E328" s="127" t="s">
        <v>14</v>
      </c>
      <c r="F328" s="19" t="s">
        <v>15</v>
      </c>
      <c r="G328" s="3"/>
      <c r="H328" s="3"/>
      <c r="I328" s="3"/>
      <c r="J328" s="3"/>
      <c r="K328" s="3"/>
      <c r="L328" s="3"/>
      <c r="M328" s="55"/>
      <c r="N328" s="96"/>
      <c r="O328" s="23"/>
      <c r="P328" s="23"/>
      <c r="Q328" s="114" t="s">
        <v>13</v>
      </c>
      <c r="R328" s="114" t="s">
        <v>13</v>
      </c>
      <c r="S328" s="114" t="s">
        <v>13</v>
      </c>
      <c r="T328" s="114" t="s">
        <v>13</v>
      </c>
      <c r="U328" s="114" t="s">
        <v>13</v>
      </c>
      <c r="V328" s="114" t="s">
        <v>13</v>
      </c>
      <c r="W328" s="114" t="s">
        <v>13</v>
      </c>
      <c r="X328" s="108" t="s">
        <v>13</v>
      </c>
      <c r="Y328" s="114" t="s">
        <v>13</v>
      </c>
      <c r="Z328" s="114" t="s">
        <v>13</v>
      </c>
      <c r="AA328" s="114" t="s">
        <v>13</v>
      </c>
      <c r="AB328" s="114" t="s">
        <v>13</v>
      </c>
    </row>
    <row r="329" spans="1:28" s="25" customFormat="1" ht="57.75" customHeight="1">
      <c r="A329" s="76"/>
      <c r="B329" s="125"/>
      <c r="C329" s="109"/>
      <c r="D329" s="109"/>
      <c r="E329" s="128"/>
      <c r="F329" s="19" t="s">
        <v>57</v>
      </c>
      <c r="G329" s="3"/>
      <c r="H329" s="3"/>
      <c r="I329" s="3"/>
      <c r="J329" s="3"/>
      <c r="K329" s="3"/>
      <c r="L329" s="3"/>
      <c r="M329" s="55"/>
      <c r="N329" s="96"/>
      <c r="O329" s="23"/>
      <c r="P329" s="23"/>
      <c r="Q329" s="115"/>
      <c r="R329" s="115"/>
      <c r="S329" s="115"/>
      <c r="T329" s="115"/>
      <c r="U329" s="115"/>
      <c r="V329" s="115"/>
      <c r="W329" s="115"/>
      <c r="X329" s="109"/>
      <c r="Y329" s="115"/>
      <c r="Z329" s="115"/>
      <c r="AA329" s="115"/>
      <c r="AB329" s="115"/>
    </row>
    <row r="330" spans="1:28" s="25" customFormat="1" ht="99.75" customHeight="1">
      <c r="A330" s="76"/>
      <c r="B330" s="126"/>
      <c r="C330" s="110"/>
      <c r="D330" s="110"/>
      <c r="E330" s="129"/>
      <c r="F330" s="19" t="s">
        <v>74</v>
      </c>
      <c r="G330" s="3"/>
      <c r="H330" s="3"/>
      <c r="I330" s="3"/>
      <c r="J330" s="3"/>
      <c r="K330" s="3"/>
      <c r="L330" s="3"/>
      <c r="M330" s="55"/>
      <c r="N330" s="96"/>
      <c r="O330" s="23"/>
      <c r="P330" s="23"/>
      <c r="Q330" s="116"/>
      <c r="R330" s="116"/>
      <c r="S330" s="116"/>
      <c r="T330" s="116"/>
      <c r="U330" s="116"/>
      <c r="V330" s="116"/>
      <c r="W330" s="116"/>
      <c r="X330" s="110"/>
      <c r="Y330" s="116"/>
      <c r="Z330" s="116"/>
      <c r="AA330" s="116"/>
      <c r="AB330" s="116"/>
    </row>
    <row r="331" spans="1:28" s="25" customFormat="1" ht="57" customHeight="1">
      <c r="A331" s="76"/>
      <c r="B331" s="124" t="s">
        <v>197</v>
      </c>
      <c r="C331" s="108">
        <v>2020</v>
      </c>
      <c r="D331" s="108">
        <v>2027</v>
      </c>
      <c r="E331" s="127" t="s">
        <v>14</v>
      </c>
      <c r="F331" s="19" t="s">
        <v>15</v>
      </c>
      <c r="G331" s="3">
        <f>H331+I331+J331+K331</f>
        <v>302140</v>
      </c>
      <c r="H331" s="3">
        <v>0</v>
      </c>
      <c r="I331" s="3">
        <f>I332+I333+I334</f>
        <v>302140</v>
      </c>
      <c r="J331" s="3"/>
      <c r="K331" s="3"/>
      <c r="L331" s="3"/>
      <c r="M331" s="55"/>
      <c r="N331" s="96"/>
      <c r="O331" s="23"/>
      <c r="P331" s="23"/>
      <c r="Q331" s="30" t="s">
        <v>75</v>
      </c>
      <c r="R331" s="49" t="s">
        <v>48</v>
      </c>
      <c r="S331" s="32"/>
      <c r="T331" s="32"/>
      <c r="U331" s="12">
        <v>1</v>
      </c>
      <c r="V331" s="12"/>
      <c r="W331" s="12"/>
      <c r="X331" s="12"/>
      <c r="Y331" s="22"/>
      <c r="Z331" s="22"/>
      <c r="AA331" s="22"/>
      <c r="AB331" s="22"/>
    </row>
    <row r="332" spans="1:28" s="25" customFormat="1" ht="144" customHeight="1">
      <c r="A332" s="76"/>
      <c r="B332" s="125"/>
      <c r="C332" s="109"/>
      <c r="D332" s="109"/>
      <c r="E332" s="128"/>
      <c r="F332" s="19" t="s">
        <v>57</v>
      </c>
      <c r="G332" s="3">
        <f t="shared" ref="G332:G338" si="243">H332+I332+J332+K332</f>
        <v>30000</v>
      </c>
      <c r="H332" s="3"/>
      <c r="I332" s="3">
        <v>30000</v>
      </c>
      <c r="J332" s="3"/>
      <c r="K332" s="3"/>
      <c r="L332" s="3"/>
      <c r="M332" s="55"/>
      <c r="N332" s="96"/>
      <c r="O332" s="23"/>
      <c r="P332" s="23"/>
      <c r="Q332" s="30" t="s">
        <v>77</v>
      </c>
      <c r="R332" s="49" t="s">
        <v>48</v>
      </c>
      <c r="S332" s="32"/>
      <c r="T332" s="32"/>
      <c r="U332" s="12">
        <v>1</v>
      </c>
      <c r="V332" s="12"/>
      <c r="W332" s="12"/>
      <c r="X332" s="12"/>
      <c r="Y332" s="22"/>
      <c r="Z332" s="22"/>
      <c r="AA332" s="22"/>
      <c r="AB332" s="22"/>
    </row>
    <row r="333" spans="1:28" s="25" customFormat="1" ht="146.25" customHeight="1">
      <c r="A333" s="76"/>
      <c r="B333" s="125"/>
      <c r="C333" s="109"/>
      <c r="D333" s="109"/>
      <c r="E333" s="129"/>
      <c r="F333" s="19" t="s">
        <v>98</v>
      </c>
      <c r="G333" s="3">
        <f t="shared" si="243"/>
        <v>122140</v>
      </c>
      <c r="H333" s="3"/>
      <c r="I333" s="3">
        <v>122140</v>
      </c>
      <c r="J333" s="3"/>
      <c r="K333" s="3"/>
      <c r="L333" s="3"/>
      <c r="M333" s="55"/>
      <c r="N333" s="96"/>
      <c r="O333" s="23"/>
      <c r="P333" s="23"/>
      <c r="Q333" s="30" t="s">
        <v>76</v>
      </c>
      <c r="R333" s="12" t="s">
        <v>41</v>
      </c>
      <c r="S333" s="32"/>
      <c r="T333" s="32"/>
      <c r="U333" s="12">
        <v>60</v>
      </c>
      <c r="V333" s="12"/>
      <c r="W333" s="12"/>
      <c r="X333" s="12"/>
      <c r="Y333" s="22"/>
      <c r="Z333" s="22"/>
      <c r="AA333" s="22"/>
      <c r="AB333" s="22"/>
    </row>
    <row r="334" spans="1:28" s="25" customFormat="1" ht="88.5" customHeight="1">
      <c r="A334" s="76"/>
      <c r="B334" s="126"/>
      <c r="C334" s="110"/>
      <c r="D334" s="110"/>
      <c r="E334" s="65"/>
      <c r="F334" s="19" t="s">
        <v>97</v>
      </c>
      <c r="G334" s="3">
        <f t="shared" si="243"/>
        <v>150000</v>
      </c>
      <c r="H334" s="3"/>
      <c r="I334" s="3">
        <v>150000</v>
      </c>
      <c r="J334" s="3"/>
      <c r="K334" s="3"/>
      <c r="L334" s="3"/>
      <c r="M334" s="55"/>
      <c r="N334" s="96"/>
      <c r="O334" s="23"/>
      <c r="P334" s="23"/>
      <c r="Q334" s="30"/>
      <c r="R334" s="12"/>
      <c r="S334" s="32"/>
      <c r="T334" s="32"/>
      <c r="U334" s="12"/>
      <c r="V334" s="12"/>
      <c r="W334" s="12"/>
      <c r="X334" s="12"/>
      <c r="Y334" s="22"/>
      <c r="Z334" s="22"/>
      <c r="AA334" s="22"/>
      <c r="AB334" s="22"/>
    </row>
    <row r="335" spans="1:28" s="25" customFormat="1" ht="51.75" customHeight="1">
      <c r="A335" s="76"/>
      <c r="B335" s="119" t="s">
        <v>61</v>
      </c>
      <c r="C335" s="105">
        <v>2020</v>
      </c>
      <c r="D335" s="108">
        <v>2027</v>
      </c>
      <c r="E335" s="111" t="s">
        <v>14</v>
      </c>
      <c r="F335" s="24" t="s">
        <v>15</v>
      </c>
      <c r="G335" s="7">
        <f>H335+I335+J335+K335</f>
        <v>302140</v>
      </c>
      <c r="H335" s="7"/>
      <c r="I335" s="7">
        <f>I331</f>
        <v>302140</v>
      </c>
      <c r="J335" s="7"/>
      <c r="K335" s="7"/>
      <c r="L335" s="7"/>
      <c r="M335" s="102"/>
      <c r="N335" s="103"/>
      <c r="O335" s="104"/>
      <c r="P335" s="104"/>
      <c r="Q335" s="114" t="s">
        <v>13</v>
      </c>
      <c r="R335" s="114" t="s">
        <v>13</v>
      </c>
      <c r="S335" s="114" t="s">
        <v>13</v>
      </c>
      <c r="T335" s="114" t="s">
        <v>13</v>
      </c>
      <c r="U335" s="114" t="s">
        <v>13</v>
      </c>
      <c r="V335" s="114" t="s">
        <v>13</v>
      </c>
      <c r="W335" s="114" t="s">
        <v>13</v>
      </c>
      <c r="X335" s="108" t="s">
        <v>13</v>
      </c>
      <c r="Y335" s="114" t="s">
        <v>13</v>
      </c>
      <c r="Z335" s="114" t="s">
        <v>13</v>
      </c>
      <c r="AA335" s="114" t="s">
        <v>13</v>
      </c>
      <c r="AB335" s="114" t="s">
        <v>13</v>
      </c>
    </row>
    <row r="336" spans="1:28" s="25" customFormat="1" ht="50.25" customHeight="1">
      <c r="A336" s="76"/>
      <c r="B336" s="120"/>
      <c r="C336" s="106"/>
      <c r="D336" s="109"/>
      <c r="E336" s="112"/>
      <c r="F336" s="24" t="s">
        <v>57</v>
      </c>
      <c r="G336" s="7">
        <f t="shared" si="243"/>
        <v>30000</v>
      </c>
      <c r="H336" s="3"/>
      <c r="I336" s="3">
        <f>I332</f>
        <v>30000</v>
      </c>
      <c r="J336" s="3"/>
      <c r="K336" s="3"/>
      <c r="L336" s="3"/>
      <c r="M336" s="55"/>
      <c r="N336" s="96"/>
      <c r="O336" s="23"/>
      <c r="P336" s="23"/>
      <c r="Q336" s="115"/>
      <c r="R336" s="115"/>
      <c r="S336" s="115"/>
      <c r="T336" s="115"/>
      <c r="U336" s="115"/>
      <c r="V336" s="115"/>
      <c r="W336" s="115"/>
      <c r="X336" s="109"/>
      <c r="Y336" s="115"/>
      <c r="Z336" s="115"/>
      <c r="AA336" s="115"/>
      <c r="AB336" s="115"/>
    </row>
    <row r="337" spans="1:28" s="25" customFormat="1" ht="52.5" customHeight="1">
      <c r="A337" s="76"/>
      <c r="B337" s="120"/>
      <c r="C337" s="106"/>
      <c r="D337" s="109"/>
      <c r="E337" s="112"/>
      <c r="F337" s="24" t="s">
        <v>74</v>
      </c>
      <c r="G337" s="7">
        <f t="shared" si="243"/>
        <v>122140</v>
      </c>
      <c r="H337" s="3"/>
      <c r="I337" s="3">
        <f>I333</f>
        <v>122140</v>
      </c>
      <c r="J337" s="3"/>
      <c r="K337" s="3"/>
      <c r="L337" s="3"/>
      <c r="M337" s="55"/>
      <c r="N337" s="96"/>
      <c r="O337" s="23"/>
      <c r="P337" s="23"/>
      <c r="Q337" s="115"/>
      <c r="R337" s="115"/>
      <c r="S337" s="115"/>
      <c r="T337" s="116"/>
      <c r="U337" s="115"/>
      <c r="V337" s="115"/>
      <c r="W337" s="115"/>
      <c r="X337" s="109"/>
      <c r="Y337" s="115"/>
      <c r="Z337" s="115"/>
      <c r="AA337" s="115"/>
      <c r="AB337" s="115"/>
    </row>
    <row r="338" spans="1:28" s="25" customFormat="1" ht="52.5" customHeight="1">
      <c r="A338" s="76"/>
      <c r="B338" s="121"/>
      <c r="C338" s="107"/>
      <c r="D338" s="110"/>
      <c r="E338" s="113"/>
      <c r="F338" s="24" t="s">
        <v>97</v>
      </c>
      <c r="G338" s="7">
        <f t="shared" si="243"/>
        <v>150000</v>
      </c>
      <c r="H338" s="3"/>
      <c r="I338" s="3">
        <f>I334</f>
        <v>150000</v>
      </c>
      <c r="J338" s="3"/>
      <c r="K338" s="3"/>
      <c r="L338" s="3"/>
      <c r="M338" s="55"/>
      <c r="N338" s="96"/>
      <c r="O338" s="23"/>
      <c r="P338" s="23"/>
      <c r="Q338" s="116"/>
      <c r="R338" s="116"/>
      <c r="S338" s="116"/>
      <c r="T338" s="50"/>
      <c r="U338" s="116"/>
      <c r="V338" s="116"/>
      <c r="W338" s="116"/>
      <c r="X338" s="110"/>
      <c r="Y338" s="116"/>
      <c r="Z338" s="116"/>
      <c r="AA338" s="116"/>
      <c r="AB338" s="116"/>
    </row>
    <row r="339" spans="1:28" s="13" customFormat="1" ht="27" customHeight="1">
      <c r="A339" s="76"/>
      <c r="B339" s="117" t="s">
        <v>148</v>
      </c>
      <c r="C339" s="117"/>
      <c r="D339" s="117"/>
      <c r="E339" s="117"/>
      <c r="F339" s="19" t="s">
        <v>15</v>
      </c>
      <c r="G339" s="7">
        <f>I339+J339+K339+L339+M339+N339+O339+P339</f>
        <v>474897817.08000004</v>
      </c>
      <c r="H339" s="7">
        <f t="shared" ref="H339" si="244">H28+H66+H192+H206+H292+H323+H335</f>
        <v>718954.62</v>
      </c>
      <c r="I339" s="7">
        <f>I28+I66+I192+I206+I292+I323+I335</f>
        <v>76802730.159999996</v>
      </c>
      <c r="J339" s="7">
        <f t="shared" ref="J339:P339" si="245">J28+J66+J192+J206+J292+J323+J335</f>
        <v>141668982.43000001</v>
      </c>
      <c r="K339" s="7">
        <f t="shared" si="245"/>
        <v>29711108.559999999</v>
      </c>
      <c r="L339" s="7">
        <f t="shared" si="245"/>
        <v>38772501.180000007</v>
      </c>
      <c r="M339" s="7">
        <f t="shared" si="245"/>
        <v>80341286.49000001</v>
      </c>
      <c r="N339" s="7">
        <f t="shared" si="245"/>
        <v>38222641.43</v>
      </c>
      <c r="O339" s="7">
        <f t="shared" si="245"/>
        <v>33999031.469999999</v>
      </c>
      <c r="P339" s="7">
        <f t="shared" si="245"/>
        <v>35379535.359999999</v>
      </c>
      <c r="Q339" s="118" t="s">
        <v>13</v>
      </c>
      <c r="R339" s="118" t="s">
        <v>13</v>
      </c>
      <c r="S339" s="17"/>
      <c r="T339" s="17"/>
      <c r="U339" s="118" t="s">
        <v>13</v>
      </c>
      <c r="V339" s="118" t="s">
        <v>13</v>
      </c>
      <c r="W339" s="118" t="s">
        <v>13</v>
      </c>
      <c r="X339" s="118" t="s">
        <v>13</v>
      </c>
      <c r="Y339" s="118" t="s">
        <v>13</v>
      </c>
      <c r="Z339" s="118" t="s">
        <v>13</v>
      </c>
      <c r="AA339" s="118" t="s">
        <v>13</v>
      </c>
      <c r="AB339" s="118" t="s">
        <v>13</v>
      </c>
    </row>
    <row r="340" spans="1:28" s="13" customFormat="1" ht="101.25" customHeight="1">
      <c r="A340" s="76"/>
      <c r="B340" s="117"/>
      <c r="C340" s="117"/>
      <c r="D340" s="117"/>
      <c r="E340" s="117"/>
      <c r="F340" s="19" t="s">
        <v>16</v>
      </c>
      <c r="G340" s="7">
        <f t="shared" ref="G340:G343" si="246">I340+J340+K340+L340+M340+N340+O340+P340</f>
        <v>246069666.48000002</v>
      </c>
      <c r="H340" s="3">
        <f t="shared" ref="H340:P341" si="247">H29+H67+H193+H207+H293+H324+H332+H336</f>
        <v>718954.62</v>
      </c>
      <c r="I340" s="3">
        <f t="shared" si="247"/>
        <v>22658533.949999999</v>
      </c>
      <c r="J340" s="3">
        <f t="shared" si="247"/>
        <v>30264352.270000003</v>
      </c>
      <c r="K340" s="3">
        <f t="shared" si="247"/>
        <v>24522797.610000003</v>
      </c>
      <c r="L340" s="3">
        <f t="shared" si="247"/>
        <v>27439291.379999999</v>
      </c>
      <c r="M340" s="54">
        <f t="shared" si="247"/>
        <v>36784793.009999998</v>
      </c>
      <c r="N340" s="54">
        <f t="shared" si="247"/>
        <v>37231613.43</v>
      </c>
      <c r="O340" s="3">
        <f t="shared" ref="O340" si="248">O29+O67+O193+O207+O293+O324+O332+O336</f>
        <v>32913601.469999999</v>
      </c>
      <c r="P340" s="3">
        <f t="shared" si="247"/>
        <v>34254683.359999999</v>
      </c>
      <c r="Q340" s="118"/>
      <c r="R340" s="118"/>
      <c r="S340" s="17"/>
      <c r="T340" s="17"/>
      <c r="U340" s="118"/>
      <c r="V340" s="118"/>
      <c r="W340" s="118"/>
      <c r="X340" s="118"/>
      <c r="Y340" s="118"/>
      <c r="Z340" s="118"/>
      <c r="AA340" s="118"/>
      <c r="AB340" s="118"/>
    </row>
    <row r="341" spans="1:28" s="13" customFormat="1" ht="60.75" customHeight="1">
      <c r="A341" s="76"/>
      <c r="B341" s="117"/>
      <c r="C341" s="117"/>
      <c r="D341" s="117"/>
      <c r="E341" s="117"/>
      <c r="F341" s="19" t="s">
        <v>17</v>
      </c>
      <c r="G341" s="7">
        <f t="shared" si="246"/>
        <v>227826442.68000001</v>
      </c>
      <c r="H341" s="3">
        <f t="shared" si="247"/>
        <v>0</v>
      </c>
      <c r="I341" s="3">
        <f t="shared" si="247"/>
        <v>54146336.210000008</v>
      </c>
      <c r="J341" s="3">
        <f t="shared" si="247"/>
        <v>111404630.16000001</v>
      </c>
      <c r="K341" s="3">
        <f t="shared" si="247"/>
        <v>5188310.95</v>
      </c>
      <c r="L341" s="3">
        <f t="shared" si="247"/>
        <v>11333209.800000001</v>
      </c>
      <c r="M341" s="54">
        <f t="shared" si="247"/>
        <v>42552645.560000002</v>
      </c>
      <c r="N341" s="54">
        <f t="shared" si="247"/>
        <v>991028</v>
      </c>
      <c r="O341" s="3">
        <f t="shared" ref="O341" si="249">O30+O68+O194+O208+O294+O325+O333+O337</f>
        <v>1085430</v>
      </c>
      <c r="P341" s="3">
        <f t="shared" si="247"/>
        <v>1124852</v>
      </c>
      <c r="Q341" s="118"/>
      <c r="R341" s="118"/>
      <c r="S341" s="17"/>
      <c r="T341" s="50"/>
      <c r="U341" s="118"/>
      <c r="V341" s="118"/>
      <c r="W341" s="118"/>
      <c r="X341" s="118"/>
      <c r="Y341" s="118"/>
      <c r="Z341" s="118"/>
      <c r="AA341" s="118"/>
      <c r="AB341" s="118"/>
    </row>
    <row r="342" spans="1:28" s="13" customFormat="1" ht="39" customHeight="1">
      <c r="A342" s="86"/>
      <c r="B342" s="117"/>
      <c r="C342" s="117"/>
      <c r="D342" s="117"/>
      <c r="E342" s="117"/>
      <c r="F342" s="51" t="s">
        <v>146</v>
      </c>
      <c r="G342" s="7">
        <f t="shared" si="246"/>
        <v>278050</v>
      </c>
      <c r="H342" s="3"/>
      <c r="I342" s="3">
        <f>I337</f>
        <v>122140</v>
      </c>
      <c r="J342" s="12"/>
      <c r="K342" s="3"/>
      <c r="L342" s="12"/>
      <c r="M342" s="54">
        <f>M295</f>
        <v>155910</v>
      </c>
      <c r="N342" s="59"/>
      <c r="O342" s="3"/>
      <c r="P342" s="3"/>
      <c r="Q342" s="118"/>
      <c r="R342" s="118"/>
      <c r="S342" s="118" t="s">
        <v>13</v>
      </c>
      <c r="T342" s="118" t="s">
        <v>13</v>
      </c>
      <c r="U342" s="118"/>
      <c r="V342" s="118"/>
      <c r="W342" s="118"/>
      <c r="X342" s="118"/>
      <c r="Y342" s="118"/>
      <c r="Z342" s="118"/>
      <c r="AA342" s="118"/>
      <c r="AB342" s="118"/>
    </row>
    <row r="343" spans="1:28" s="13" customFormat="1" ht="39">
      <c r="A343" s="87"/>
      <c r="B343" s="117"/>
      <c r="C343" s="117"/>
      <c r="D343" s="117"/>
      <c r="E343" s="117"/>
      <c r="F343" s="51" t="s">
        <v>147</v>
      </c>
      <c r="G343" s="7">
        <f t="shared" si="246"/>
        <v>150000</v>
      </c>
      <c r="H343" s="3"/>
      <c r="I343" s="3">
        <f>I338</f>
        <v>150000</v>
      </c>
      <c r="J343" s="12"/>
      <c r="K343" s="3"/>
      <c r="L343" s="12"/>
      <c r="M343" s="55"/>
      <c r="N343" s="59"/>
      <c r="O343" s="12"/>
      <c r="P343" s="12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  <c r="AA343" s="118"/>
      <c r="AB343" s="118"/>
    </row>
  </sheetData>
  <mergeCells count="1475">
    <mergeCell ref="AA292:AA296"/>
    <mergeCell ref="AA299:AA301"/>
    <mergeCell ref="AA302:AA304"/>
    <mergeCell ref="AA305:AA307"/>
    <mergeCell ref="AA308:AA310"/>
    <mergeCell ref="AA311:AA313"/>
    <mergeCell ref="AA314:AA316"/>
    <mergeCell ref="AA317:AA319"/>
    <mergeCell ref="AA320:AA322"/>
    <mergeCell ref="AA323:AA325"/>
    <mergeCell ref="AA328:AA330"/>
    <mergeCell ref="AA335:AA338"/>
    <mergeCell ref="AA339:AA343"/>
    <mergeCell ref="AA200:AA202"/>
    <mergeCell ref="AA203:AA205"/>
    <mergeCell ref="AA206:AA208"/>
    <mergeCell ref="AA211:AA215"/>
    <mergeCell ref="AA216:AA220"/>
    <mergeCell ref="AA221:AA223"/>
    <mergeCell ref="AA224:AA226"/>
    <mergeCell ref="AA227:AA229"/>
    <mergeCell ref="AA257:AA259"/>
    <mergeCell ref="AA260:AA262"/>
    <mergeCell ref="AA263:AA265"/>
    <mergeCell ref="AA266:AA268"/>
    <mergeCell ref="AA269:AA271"/>
    <mergeCell ref="AA272:AA274"/>
    <mergeCell ref="AA275:AA277"/>
    <mergeCell ref="AA278:AA280"/>
    <mergeCell ref="AA284:AA288"/>
    <mergeCell ref="AA135:AA137"/>
    <mergeCell ref="AA141:AA143"/>
    <mergeCell ref="AA144:AA146"/>
    <mergeCell ref="AA147:AA149"/>
    <mergeCell ref="AA150:AA152"/>
    <mergeCell ref="AA153:AA155"/>
    <mergeCell ref="AA156:AA158"/>
    <mergeCell ref="AA160:AA161"/>
    <mergeCell ref="AA162:AA164"/>
    <mergeCell ref="AA165:AA167"/>
    <mergeCell ref="AA168:AA170"/>
    <mergeCell ref="AA171:AA173"/>
    <mergeCell ref="AA174:AA176"/>
    <mergeCell ref="AA177:AA179"/>
    <mergeCell ref="AA180:AA182"/>
    <mergeCell ref="AA183:AA185"/>
    <mergeCell ref="AA186:AA188"/>
    <mergeCell ref="AA77:AA79"/>
    <mergeCell ref="AA80:AA82"/>
    <mergeCell ref="AA83:AA85"/>
    <mergeCell ref="AA86:AA88"/>
    <mergeCell ref="AA93:AA95"/>
    <mergeCell ref="AA96:AA98"/>
    <mergeCell ref="AA99:AA101"/>
    <mergeCell ref="AA102:AA104"/>
    <mergeCell ref="AA105:AA107"/>
    <mergeCell ref="AA111:AA113"/>
    <mergeCell ref="AA114:AA116"/>
    <mergeCell ref="AA117:AA119"/>
    <mergeCell ref="AA120:AA122"/>
    <mergeCell ref="AA123:AA125"/>
    <mergeCell ref="AA126:AA128"/>
    <mergeCell ref="AA129:AA131"/>
    <mergeCell ref="AA132:AA134"/>
    <mergeCell ref="AA16:AA18"/>
    <mergeCell ref="AA19:AA21"/>
    <mergeCell ref="AA22:AA24"/>
    <mergeCell ref="AA25:AA27"/>
    <mergeCell ref="AA28:AA30"/>
    <mergeCell ref="AA33:AA35"/>
    <mergeCell ref="AA36:AA38"/>
    <mergeCell ref="AA39:AA41"/>
    <mergeCell ref="AA42:AA44"/>
    <mergeCell ref="AA45:AA47"/>
    <mergeCell ref="AA48:AA50"/>
    <mergeCell ref="AA51:AA53"/>
    <mergeCell ref="AA54:AA56"/>
    <mergeCell ref="AA57:AA59"/>
    <mergeCell ref="AA60:AA62"/>
    <mergeCell ref="AA63:AA65"/>
    <mergeCell ref="AA66:AA68"/>
    <mergeCell ref="Q323:Q325"/>
    <mergeCell ref="R323:R325"/>
    <mergeCell ref="S323:S325"/>
    <mergeCell ref="T323:T325"/>
    <mergeCell ref="U323:U325"/>
    <mergeCell ref="V323:V325"/>
    <mergeCell ref="W323:W325"/>
    <mergeCell ref="X323:X325"/>
    <mergeCell ref="Y323:Y325"/>
    <mergeCell ref="Z323:Z325"/>
    <mergeCell ref="AB323:AB325"/>
    <mergeCell ref="E323:E325"/>
    <mergeCell ref="B323:B325"/>
    <mergeCell ref="AB328:AB330"/>
    <mergeCell ref="E331:E333"/>
    <mergeCell ref="B331:B334"/>
    <mergeCell ref="C331:C334"/>
    <mergeCell ref="D331:D334"/>
    <mergeCell ref="B314:B316"/>
    <mergeCell ref="C314:C316"/>
    <mergeCell ref="D314:D316"/>
    <mergeCell ref="E314:E316"/>
    <mergeCell ref="Q314:Q316"/>
    <mergeCell ref="R314:R316"/>
    <mergeCell ref="S314:S316"/>
    <mergeCell ref="U314:U316"/>
    <mergeCell ref="V314:V316"/>
    <mergeCell ref="W314:W316"/>
    <mergeCell ref="X314:X316"/>
    <mergeCell ref="Y314:Y316"/>
    <mergeCell ref="Z314:Z316"/>
    <mergeCell ref="AB314:AB316"/>
    <mergeCell ref="B317:B319"/>
    <mergeCell ref="C317:C319"/>
    <mergeCell ref="D317:D319"/>
    <mergeCell ref="E317:E319"/>
    <mergeCell ref="Q317:Q319"/>
    <mergeCell ref="R317:R319"/>
    <mergeCell ref="S317:S319"/>
    <mergeCell ref="U317:U319"/>
    <mergeCell ref="V317:V319"/>
    <mergeCell ref="W317:W319"/>
    <mergeCell ref="X317:X319"/>
    <mergeCell ref="Y317:Y319"/>
    <mergeCell ref="Z317:Z319"/>
    <mergeCell ref="AB317:AB319"/>
    <mergeCell ref="B308:B310"/>
    <mergeCell ref="C308:C310"/>
    <mergeCell ref="D308:D310"/>
    <mergeCell ref="E308:E310"/>
    <mergeCell ref="Q308:Q310"/>
    <mergeCell ref="R308:R310"/>
    <mergeCell ref="S308:S310"/>
    <mergeCell ref="T308:T310"/>
    <mergeCell ref="U308:U310"/>
    <mergeCell ref="V308:V310"/>
    <mergeCell ref="W308:W310"/>
    <mergeCell ref="X308:X310"/>
    <mergeCell ref="Y308:Y310"/>
    <mergeCell ref="Z308:Z310"/>
    <mergeCell ref="AB308:AB310"/>
    <mergeCell ref="B311:B313"/>
    <mergeCell ref="C311:C313"/>
    <mergeCell ref="D311:D313"/>
    <mergeCell ref="E311:E313"/>
    <mergeCell ref="Q311:Q313"/>
    <mergeCell ref="R311:R313"/>
    <mergeCell ref="S311:S313"/>
    <mergeCell ref="T311:T313"/>
    <mergeCell ref="U311:U313"/>
    <mergeCell ref="V311:V313"/>
    <mergeCell ref="W311:W313"/>
    <mergeCell ref="X311:X313"/>
    <mergeCell ref="Y311:Y313"/>
    <mergeCell ref="Z311:Z313"/>
    <mergeCell ref="AB311:AB313"/>
    <mergeCell ref="Z299:Z301"/>
    <mergeCell ref="AB299:AB301"/>
    <mergeCell ref="C302:C304"/>
    <mergeCell ref="D302:D304"/>
    <mergeCell ref="E302:E304"/>
    <mergeCell ref="Q302:Q304"/>
    <mergeCell ref="R302:R304"/>
    <mergeCell ref="S302:S304"/>
    <mergeCell ref="T302:T304"/>
    <mergeCell ref="U302:U304"/>
    <mergeCell ref="V302:V304"/>
    <mergeCell ref="W302:W304"/>
    <mergeCell ref="X302:X304"/>
    <mergeCell ref="Y302:Y304"/>
    <mergeCell ref="Z302:Z304"/>
    <mergeCell ref="AB302:AB304"/>
    <mergeCell ref="B305:B307"/>
    <mergeCell ref="C305:C307"/>
    <mergeCell ref="D305:D307"/>
    <mergeCell ref="E305:E307"/>
    <mergeCell ref="Q305:Q307"/>
    <mergeCell ref="R305:R307"/>
    <mergeCell ref="S305:S307"/>
    <mergeCell ref="T305:T307"/>
    <mergeCell ref="U305:U307"/>
    <mergeCell ref="V305:V307"/>
    <mergeCell ref="W305:W307"/>
    <mergeCell ref="X305:X307"/>
    <mergeCell ref="Y305:Y307"/>
    <mergeCell ref="Z305:Z307"/>
    <mergeCell ref="AB305:AB307"/>
    <mergeCell ref="B302:B304"/>
    <mergeCell ref="B281:B283"/>
    <mergeCell ref="E281:E283"/>
    <mergeCell ref="Q281:Q283"/>
    <mergeCell ref="B284:B288"/>
    <mergeCell ref="C284:C288"/>
    <mergeCell ref="D284:D288"/>
    <mergeCell ref="E284:E288"/>
    <mergeCell ref="Q284:Q288"/>
    <mergeCell ref="R284:R288"/>
    <mergeCell ref="V284:V288"/>
    <mergeCell ref="W284:W288"/>
    <mergeCell ref="X284:X288"/>
    <mergeCell ref="Y284:Y288"/>
    <mergeCell ref="Z284:Z288"/>
    <mergeCell ref="AB284:AB288"/>
    <mergeCell ref="B289:B291"/>
    <mergeCell ref="C289:C291"/>
    <mergeCell ref="D289:D291"/>
    <mergeCell ref="E289:E291"/>
    <mergeCell ref="Q289:Q291"/>
    <mergeCell ref="R289:R291"/>
    <mergeCell ref="S289:S291"/>
    <mergeCell ref="T289:T291"/>
    <mergeCell ref="V289:V291"/>
    <mergeCell ref="W289:W291"/>
    <mergeCell ref="X289:X291"/>
    <mergeCell ref="Y289:Y291"/>
    <mergeCell ref="Z289:Z291"/>
    <mergeCell ref="AB289:AB291"/>
    <mergeCell ref="AA289:AA291"/>
    <mergeCell ref="X275:X277"/>
    <mergeCell ref="Y275:Y277"/>
    <mergeCell ref="Z275:Z277"/>
    <mergeCell ref="AB275:AB277"/>
    <mergeCell ref="B278:B280"/>
    <mergeCell ref="C278:C280"/>
    <mergeCell ref="D278:D280"/>
    <mergeCell ref="E278:E280"/>
    <mergeCell ref="Q278:Q280"/>
    <mergeCell ref="R278:R280"/>
    <mergeCell ref="S278:S280"/>
    <mergeCell ref="T278:T280"/>
    <mergeCell ref="U278:U280"/>
    <mergeCell ref="V278:V280"/>
    <mergeCell ref="W278:W280"/>
    <mergeCell ref="X278:X280"/>
    <mergeCell ref="Y278:Y280"/>
    <mergeCell ref="Z278:Z280"/>
    <mergeCell ref="AB278:AB280"/>
    <mergeCell ref="Z266:Z268"/>
    <mergeCell ref="AB266:AB268"/>
    <mergeCell ref="E269:E271"/>
    <mergeCell ref="Q269:Q271"/>
    <mergeCell ref="R269:R271"/>
    <mergeCell ref="S269:S271"/>
    <mergeCell ref="T269:T271"/>
    <mergeCell ref="U269:U271"/>
    <mergeCell ref="V269:V271"/>
    <mergeCell ref="W269:W271"/>
    <mergeCell ref="X269:X271"/>
    <mergeCell ref="Y269:Y271"/>
    <mergeCell ref="Z269:Z271"/>
    <mergeCell ref="AB269:AB271"/>
    <mergeCell ref="B272:B274"/>
    <mergeCell ref="C272:C274"/>
    <mergeCell ref="D272:D274"/>
    <mergeCell ref="E272:E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Y272:Y274"/>
    <mergeCell ref="Z272:Z274"/>
    <mergeCell ref="AB272:AB274"/>
    <mergeCell ref="B269:B271"/>
    <mergeCell ref="C269:C271"/>
    <mergeCell ref="D269:D271"/>
    <mergeCell ref="Z257:Z259"/>
    <mergeCell ref="AB257:AB259"/>
    <mergeCell ref="B260:B262"/>
    <mergeCell ref="C260:C262"/>
    <mergeCell ref="D260:D262"/>
    <mergeCell ref="E260:E262"/>
    <mergeCell ref="Q260:Q262"/>
    <mergeCell ref="R260:R262"/>
    <mergeCell ref="S260:S262"/>
    <mergeCell ref="U260:U262"/>
    <mergeCell ref="V260:V262"/>
    <mergeCell ref="W260:W262"/>
    <mergeCell ref="X260:X262"/>
    <mergeCell ref="Y260:Y262"/>
    <mergeCell ref="Z260:Z262"/>
    <mergeCell ref="AB260:AB262"/>
    <mergeCell ref="Z263:Z265"/>
    <mergeCell ref="AB263:AB265"/>
    <mergeCell ref="B263:B265"/>
    <mergeCell ref="C263:C265"/>
    <mergeCell ref="D263:D265"/>
    <mergeCell ref="E263:E265"/>
    <mergeCell ref="Q263:Q265"/>
    <mergeCell ref="R263:R265"/>
    <mergeCell ref="S263:S265"/>
    <mergeCell ref="U263:U265"/>
    <mergeCell ref="V263:V265"/>
    <mergeCell ref="W263:W265"/>
    <mergeCell ref="X263:X265"/>
    <mergeCell ref="Y263:Y265"/>
    <mergeCell ref="B254:B256"/>
    <mergeCell ref="C254:C256"/>
    <mergeCell ref="D254:D256"/>
    <mergeCell ref="E254:E256"/>
    <mergeCell ref="B257:B259"/>
    <mergeCell ref="C257:C259"/>
    <mergeCell ref="D257:D259"/>
    <mergeCell ref="E257:E259"/>
    <mergeCell ref="Q257:Q259"/>
    <mergeCell ref="R257:R259"/>
    <mergeCell ref="S257:S259"/>
    <mergeCell ref="T257:T259"/>
    <mergeCell ref="U257:U259"/>
    <mergeCell ref="V257:V259"/>
    <mergeCell ref="W257:W259"/>
    <mergeCell ref="X257:X259"/>
    <mergeCell ref="Y257:Y259"/>
    <mergeCell ref="B230:B232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48:B250"/>
    <mergeCell ref="C248:C250"/>
    <mergeCell ref="D248:D250"/>
    <mergeCell ref="E248:E250"/>
    <mergeCell ref="B251:B253"/>
    <mergeCell ref="C251:C253"/>
    <mergeCell ref="D251:D253"/>
    <mergeCell ref="E251:E253"/>
    <mergeCell ref="B239:B241"/>
    <mergeCell ref="C239:C241"/>
    <mergeCell ref="D239:D241"/>
    <mergeCell ref="E239:E241"/>
    <mergeCell ref="B224:B226"/>
    <mergeCell ref="C224:C226"/>
    <mergeCell ref="D224:D226"/>
    <mergeCell ref="E224:E226"/>
    <mergeCell ref="Q224:Q226"/>
    <mergeCell ref="R224:R226"/>
    <mergeCell ref="S224:S226"/>
    <mergeCell ref="U224:U226"/>
    <mergeCell ref="V224:V226"/>
    <mergeCell ref="W224:W226"/>
    <mergeCell ref="X224:X226"/>
    <mergeCell ref="Y224:Y226"/>
    <mergeCell ref="Z224:Z226"/>
    <mergeCell ref="AB224:AB226"/>
    <mergeCell ref="B221:B223"/>
    <mergeCell ref="Q227:Q229"/>
    <mergeCell ref="R227:R229"/>
    <mergeCell ref="S227:S229"/>
    <mergeCell ref="U227:U229"/>
    <mergeCell ref="V227:V229"/>
    <mergeCell ref="W227:W229"/>
    <mergeCell ref="X227:X229"/>
    <mergeCell ref="Y227:Y229"/>
    <mergeCell ref="Z227:Z229"/>
    <mergeCell ref="AB227:AB229"/>
    <mergeCell ref="C221:C223"/>
    <mergeCell ref="D221:D223"/>
    <mergeCell ref="E221:E223"/>
    <mergeCell ref="B227:B229"/>
    <mergeCell ref="C227:C229"/>
    <mergeCell ref="D227:D229"/>
    <mergeCell ref="E227:E229"/>
    <mergeCell ref="A302:A304"/>
    <mergeCell ref="B211:B215"/>
    <mergeCell ref="C211:C215"/>
    <mergeCell ref="D211:D215"/>
    <mergeCell ref="E211:E215"/>
    <mergeCell ref="Q211:Q215"/>
    <mergeCell ref="R211:R215"/>
    <mergeCell ref="U211:U215"/>
    <mergeCell ref="V211:V215"/>
    <mergeCell ref="W211:W215"/>
    <mergeCell ref="X211:X215"/>
    <mergeCell ref="Y211:Y215"/>
    <mergeCell ref="Z211:Z215"/>
    <mergeCell ref="AB211:AB215"/>
    <mergeCell ref="B216:B220"/>
    <mergeCell ref="C216:C220"/>
    <mergeCell ref="D216:D220"/>
    <mergeCell ref="E216:E220"/>
    <mergeCell ref="Q216:Q220"/>
    <mergeCell ref="R216:R220"/>
    <mergeCell ref="S216:S218"/>
    <mergeCell ref="T216:T218"/>
    <mergeCell ref="U216:U220"/>
    <mergeCell ref="V216:V220"/>
    <mergeCell ref="W216:W220"/>
    <mergeCell ref="X216:X220"/>
    <mergeCell ref="Y216:Y220"/>
    <mergeCell ref="Z216:Z220"/>
    <mergeCell ref="AB216:AB220"/>
    <mergeCell ref="Y221:Y223"/>
    <mergeCell ref="Z221:Z223"/>
    <mergeCell ref="AB221:AB223"/>
    <mergeCell ref="R299:R301"/>
    <mergeCell ref="S299:S301"/>
    <mergeCell ref="T299:T301"/>
    <mergeCell ref="U299:U301"/>
    <mergeCell ref="V299:V301"/>
    <mergeCell ref="W299:W301"/>
    <mergeCell ref="X299:X301"/>
    <mergeCell ref="Y299:Y301"/>
    <mergeCell ref="B266:B268"/>
    <mergeCell ref="C266:C268"/>
    <mergeCell ref="D266:D268"/>
    <mergeCell ref="E266:E268"/>
    <mergeCell ref="Q266:Q268"/>
    <mergeCell ref="R266:R268"/>
    <mergeCell ref="S266:S268"/>
    <mergeCell ref="T266:T268"/>
    <mergeCell ref="U266:U268"/>
    <mergeCell ref="V266:V268"/>
    <mergeCell ref="W266:W268"/>
    <mergeCell ref="X266:X268"/>
    <mergeCell ref="Y266:Y268"/>
    <mergeCell ref="B275:B277"/>
    <mergeCell ref="C275:C277"/>
    <mergeCell ref="D275:D277"/>
    <mergeCell ref="E275:E277"/>
    <mergeCell ref="Q275:Q277"/>
    <mergeCell ref="R275:R277"/>
    <mergeCell ref="S275:S277"/>
    <mergeCell ref="T275:T277"/>
    <mergeCell ref="U275:U277"/>
    <mergeCell ref="V275:V277"/>
    <mergeCell ref="W275:W277"/>
    <mergeCell ref="A206:A208"/>
    <mergeCell ref="B206:B208"/>
    <mergeCell ref="C206:C208"/>
    <mergeCell ref="D206:D208"/>
    <mergeCell ref="E206:E208"/>
    <mergeCell ref="Q206:Q208"/>
    <mergeCell ref="R206:R208"/>
    <mergeCell ref="S206:S208"/>
    <mergeCell ref="T206:T208"/>
    <mergeCell ref="U206:U208"/>
    <mergeCell ref="V206:V208"/>
    <mergeCell ref="B183:B185"/>
    <mergeCell ref="C183:C185"/>
    <mergeCell ref="D183:D185"/>
    <mergeCell ref="E183:E185"/>
    <mergeCell ref="Q183:Q185"/>
    <mergeCell ref="R183:R185"/>
    <mergeCell ref="T183:T185"/>
    <mergeCell ref="U183:U185"/>
    <mergeCell ref="V183:V185"/>
    <mergeCell ref="B186:B188"/>
    <mergeCell ref="S211:S213"/>
    <mergeCell ref="Q186:Q188"/>
    <mergeCell ref="R186:R188"/>
    <mergeCell ref="S186:S188"/>
    <mergeCell ref="T186:T188"/>
    <mergeCell ref="U186:U188"/>
    <mergeCell ref="V186:V188"/>
    <mergeCell ref="W186:W188"/>
    <mergeCell ref="X186:X188"/>
    <mergeCell ref="Y186:Y188"/>
    <mergeCell ref="T174:T176"/>
    <mergeCell ref="W183:W185"/>
    <mergeCell ref="X183:X185"/>
    <mergeCell ref="Y183:Y185"/>
    <mergeCell ref="Y197:Y199"/>
    <mergeCell ref="A195:B195"/>
    <mergeCell ref="A196:B196"/>
    <mergeCell ref="C186:C188"/>
    <mergeCell ref="D186:D188"/>
    <mergeCell ref="B189:B191"/>
    <mergeCell ref="C189:C191"/>
    <mergeCell ref="D189:D191"/>
    <mergeCell ref="E189:E191"/>
    <mergeCell ref="Q189:Q191"/>
    <mergeCell ref="R189:R191"/>
    <mergeCell ref="S189:S191"/>
    <mergeCell ref="U189:U191"/>
    <mergeCell ref="V189:V191"/>
    <mergeCell ref="W189:W191"/>
    <mergeCell ref="X189:X191"/>
    <mergeCell ref="Y189:Y191"/>
    <mergeCell ref="A210:B210"/>
    <mergeCell ref="U153:U155"/>
    <mergeCell ref="V153:V155"/>
    <mergeCell ref="W153:W155"/>
    <mergeCell ref="X153:X155"/>
    <mergeCell ref="Y153:Y155"/>
    <mergeCell ref="B168:B170"/>
    <mergeCell ref="C168:C170"/>
    <mergeCell ref="D168:D170"/>
    <mergeCell ref="E168:E170"/>
    <mergeCell ref="Q168:Q170"/>
    <mergeCell ref="R168:R170"/>
    <mergeCell ref="S168:S170"/>
    <mergeCell ref="W162:W164"/>
    <mergeCell ref="X162:X164"/>
    <mergeCell ref="Y162:Y164"/>
    <mergeCell ref="B162:B164"/>
    <mergeCell ref="B165:B167"/>
    <mergeCell ref="C165:C167"/>
    <mergeCell ref="D165:D167"/>
    <mergeCell ref="E165:E167"/>
    <mergeCell ref="Q165:Q167"/>
    <mergeCell ref="R165:R167"/>
    <mergeCell ref="T153:T155"/>
    <mergeCell ref="C162:C164"/>
    <mergeCell ref="D162:D164"/>
    <mergeCell ref="E156:E158"/>
    <mergeCell ref="B153:B155"/>
    <mergeCell ref="U162:U164"/>
    <mergeCell ref="V162:V164"/>
    <mergeCell ref="Y156:Y158"/>
    <mergeCell ref="D147:D149"/>
    <mergeCell ref="E147:E149"/>
    <mergeCell ref="Q147:Q149"/>
    <mergeCell ref="R147:R149"/>
    <mergeCell ref="Q153:Q155"/>
    <mergeCell ref="R153:R155"/>
    <mergeCell ref="C153:C155"/>
    <mergeCell ref="D153:D155"/>
    <mergeCell ref="E153:E155"/>
    <mergeCell ref="B174:B176"/>
    <mergeCell ref="C174:C176"/>
    <mergeCell ref="D174:D176"/>
    <mergeCell ref="E174:E176"/>
    <mergeCell ref="Q174:Q176"/>
    <mergeCell ref="R174:R176"/>
    <mergeCell ref="E162:E164"/>
    <mergeCell ref="Q162:Q164"/>
    <mergeCell ref="R162:R164"/>
    <mergeCell ref="B171:B173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A129:A131"/>
    <mergeCell ref="B129:B131"/>
    <mergeCell ref="C129:C131"/>
    <mergeCell ref="D129:D131"/>
    <mergeCell ref="E129:E131"/>
    <mergeCell ref="Q129:Q131"/>
    <mergeCell ref="R129:R131"/>
    <mergeCell ref="B159:B161"/>
    <mergeCell ref="C159:C161"/>
    <mergeCell ref="D159:D161"/>
    <mergeCell ref="E159:E161"/>
    <mergeCell ref="B144:B146"/>
    <mergeCell ref="C144:C146"/>
    <mergeCell ref="D144:D146"/>
    <mergeCell ref="E144:E146"/>
    <mergeCell ref="Q144:Q146"/>
    <mergeCell ref="R144:R146"/>
    <mergeCell ref="B156:B158"/>
    <mergeCell ref="C156:C158"/>
    <mergeCell ref="D156:D158"/>
    <mergeCell ref="B147:B149"/>
    <mergeCell ref="C147:C149"/>
    <mergeCell ref="B150:B152"/>
    <mergeCell ref="A126:A128"/>
    <mergeCell ref="B126:B128"/>
    <mergeCell ref="C126:C128"/>
    <mergeCell ref="E126:E128"/>
    <mergeCell ref="Q126:Q128"/>
    <mergeCell ref="R126:R128"/>
    <mergeCell ref="S126:S128"/>
    <mergeCell ref="T126:T128"/>
    <mergeCell ref="C135:C137"/>
    <mergeCell ref="D135:D137"/>
    <mergeCell ref="E135:E137"/>
    <mergeCell ref="Q135:Q137"/>
    <mergeCell ref="R135:R137"/>
    <mergeCell ref="A132:A134"/>
    <mergeCell ref="B132:B134"/>
    <mergeCell ref="C132:C134"/>
    <mergeCell ref="D132:D134"/>
    <mergeCell ref="E132:E134"/>
    <mergeCell ref="Q132:Q134"/>
    <mergeCell ref="R132:R134"/>
    <mergeCell ref="A117:A119"/>
    <mergeCell ref="B117:B119"/>
    <mergeCell ref="C117:C119"/>
    <mergeCell ref="E117:E119"/>
    <mergeCell ref="Q117:Q119"/>
    <mergeCell ref="R117:R119"/>
    <mergeCell ref="U117:U119"/>
    <mergeCell ref="B114:B116"/>
    <mergeCell ref="C114:C116"/>
    <mergeCell ref="D114:D116"/>
    <mergeCell ref="E114:E116"/>
    <mergeCell ref="Q114:Q116"/>
    <mergeCell ref="R114:R116"/>
    <mergeCell ref="S114:S116"/>
    <mergeCell ref="A123:A125"/>
    <mergeCell ref="B123:B125"/>
    <mergeCell ref="C123:C125"/>
    <mergeCell ref="E123:E125"/>
    <mergeCell ref="Q123:Q125"/>
    <mergeCell ref="R123:R125"/>
    <mergeCell ref="S123:S125"/>
    <mergeCell ref="T123:T125"/>
    <mergeCell ref="B120:B122"/>
    <mergeCell ref="C120:C122"/>
    <mergeCell ref="D120:D122"/>
    <mergeCell ref="E120:E122"/>
    <mergeCell ref="Q120:Q122"/>
    <mergeCell ref="R120:R122"/>
    <mergeCell ref="U120:U122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Q93:Q95"/>
    <mergeCell ref="B105:B107"/>
    <mergeCell ref="C105:C107"/>
    <mergeCell ref="D105:D107"/>
    <mergeCell ref="E105:E107"/>
    <mergeCell ref="Q105:Q107"/>
    <mergeCell ref="A96:A98"/>
    <mergeCell ref="B96:B98"/>
    <mergeCell ref="C96:C98"/>
    <mergeCell ref="D96:D98"/>
    <mergeCell ref="E96:E98"/>
    <mergeCell ref="B108:B110"/>
    <mergeCell ref="C108:C110"/>
    <mergeCell ref="D108:D110"/>
    <mergeCell ref="Q96:Q98"/>
    <mergeCell ref="B102:B104"/>
    <mergeCell ref="C102:C104"/>
    <mergeCell ref="D102:D104"/>
    <mergeCell ref="E102:E104"/>
    <mergeCell ref="D99:D101"/>
    <mergeCell ref="E99:E101"/>
    <mergeCell ref="A86:A88"/>
    <mergeCell ref="X93:X95"/>
    <mergeCell ref="Y93:Y95"/>
    <mergeCell ref="A83:A85"/>
    <mergeCell ref="B83:B85"/>
    <mergeCell ref="C83:C85"/>
    <mergeCell ref="D83:D85"/>
    <mergeCell ref="E83:E85"/>
    <mergeCell ref="Q83:Q85"/>
    <mergeCell ref="R83:R85"/>
    <mergeCell ref="S83:S85"/>
    <mergeCell ref="Y86:Y88"/>
    <mergeCell ref="A71:A73"/>
    <mergeCell ref="B71:B73"/>
    <mergeCell ref="C71:C73"/>
    <mergeCell ref="D71:D73"/>
    <mergeCell ref="E71:E73"/>
    <mergeCell ref="B80:B82"/>
    <mergeCell ref="C80:C82"/>
    <mergeCell ref="D80:D82"/>
    <mergeCell ref="E80:E82"/>
    <mergeCell ref="Q80:Q82"/>
    <mergeCell ref="B77:B79"/>
    <mergeCell ref="C77:C79"/>
    <mergeCell ref="E77:E79"/>
    <mergeCell ref="Q77:Q79"/>
    <mergeCell ref="R77:R79"/>
    <mergeCell ref="R71:R73"/>
    <mergeCell ref="X74:X76"/>
    <mergeCell ref="A74:A76"/>
    <mergeCell ref="D77:D79"/>
    <mergeCell ref="R80:R82"/>
    <mergeCell ref="A36:A38"/>
    <mergeCell ref="B36:B38"/>
    <mergeCell ref="A51:A53"/>
    <mergeCell ref="B51:B53"/>
    <mergeCell ref="C51:C53"/>
    <mergeCell ref="D51:D53"/>
    <mergeCell ref="E51:E53"/>
    <mergeCell ref="Q51:Q53"/>
    <mergeCell ref="R51:R53"/>
    <mergeCell ref="A48:A50"/>
    <mergeCell ref="B48:B50"/>
    <mergeCell ref="C48:C50"/>
    <mergeCell ref="D48:D50"/>
    <mergeCell ref="E48:E50"/>
    <mergeCell ref="Q48:Q50"/>
    <mergeCell ref="R48:R50"/>
    <mergeCell ref="A45:A47"/>
    <mergeCell ref="B45:B47"/>
    <mergeCell ref="C45:C47"/>
    <mergeCell ref="D45:D47"/>
    <mergeCell ref="E45:E47"/>
    <mergeCell ref="Q45:Q47"/>
    <mergeCell ref="R45:R47"/>
    <mergeCell ref="A42:A44"/>
    <mergeCell ref="B42:B44"/>
    <mergeCell ref="C42:C44"/>
    <mergeCell ref="A28:A30"/>
    <mergeCell ref="B28:B30"/>
    <mergeCell ref="C28:C30"/>
    <mergeCell ref="D28:D30"/>
    <mergeCell ref="E28:E30"/>
    <mergeCell ref="Q28:Q30"/>
    <mergeCell ref="R28:R30"/>
    <mergeCell ref="S28:S30"/>
    <mergeCell ref="D42:D44"/>
    <mergeCell ref="E42:E44"/>
    <mergeCell ref="Q42:Q44"/>
    <mergeCell ref="R42:R44"/>
    <mergeCell ref="S42:S44"/>
    <mergeCell ref="A31:B31"/>
    <mergeCell ref="C36:C38"/>
    <mergeCell ref="D36:D38"/>
    <mergeCell ref="E36:E38"/>
    <mergeCell ref="Q36:Q38"/>
    <mergeCell ref="R36:R38"/>
    <mergeCell ref="C33:C35"/>
    <mergeCell ref="D33:D35"/>
    <mergeCell ref="E33:E35"/>
    <mergeCell ref="Q33:Q35"/>
    <mergeCell ref="R33:R35"/>
    <mergeCell ref="S33:S35"/>
    <mergeCell ref="A39:A41"/>
    <mergeCell ref="B39:B41"/>
    <mergeCell ref="C39:C41"/>
    <mergeCell ref="D39:D41"/>
    <mergeCell ref="A32:B32"/>
    <mergeCell ref="A33:A35"/>
    <mergeCell ref="B33:B35"/>
    <mergeCell ref="A22:A24"/>
    <mergeCell ref="B22:B24"/>
    <mergeCell ref="C22:C24"/>
    <mergeCell ref="D22:D24"/>
    <mergeCell ref="E22:E24"/>
    <mergeCell ref="Q22:Q24"/>
    <mergeCell ref="R22:R24"/>
    <mergeCell ref="A19:A21"/>
    <mergeCell ref="B19:B21"/>
    <mergeCell ref="C19:C21"/>
    <mergeCell ref="D19:D21"/>
    <mergeCell ref="E19:E21"/>
    <mergeCell ref="Q19:Q21"/>
    <mergeCell ref="R19:R21"/>
    <mergeCell ref="S19:S21"/>
    <mergeCell ref="A25:A27"/>
    <mergeCell ref="B25:B27"/>
    <mergeCell ref="C25:C27"/>
    <mergeCell ref="D25:D27"/>
    <mergeCell ref="E25:E27"/>
    <mergeCell ref="Q25:Q27"/>
    <mergeCell ref="R25:R27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Q16:Q18"/>
    <mergeCell ref="R16:R18"/>
    <mergeCell ref="S16:S18"/>
    <mergeCell ref="B6:X6"/>
    <mergeCell ref="A7:A10"/>
    <mergeCell ref="B7:B10"/>
    <mergeCell ref="C7:D7"/>
    <mergeCell ref="E7:E10"/>
    <mergeCell ref="C8:C10"/>
    <mergeCell ref="D8:D10"/>
    <mergeCell ref="F8:F10"/>
    <mergeCell ref="Q8:Q10"/>
    <mergeCell ref="G9:G10"/>
    <mergeCell ref="F7:P7"/>
    <mergeCell ref="Q7:AB7"/>
    <mergeCell ref="G8:P8"/>
    <mergeCell ref="R8:R10"/>
    <mergeCell ref="S8:AB8"/>
    <mergeCell ref="H9:P9"/>
    <mergeCell ref="S9:S10"/>
    <mergeCell ref="T9:AB9"/>
    <mergeCell ref="Z16:Z18"/>
    <mergeCell ref="AB16:AB18"/>
    <mergeCell ref="S150:S152"/>
    <mergeCell ref="T150:T152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Y111:Y113"/>
    <mergeCell ref="T114:T116"/>
    <mergeCell ref="U114:U116"/>
    <mergeCell ref="R105:R107"/>
    <mergeCell ref="W129:W131"/>
    <mergeCell ref="X129:X131"/>
    <mergeCell ref="Y129:Y131"/>
    <mergeCell ref="Y132:Y134"/>
    <mergeCell ref="U126:U128"/>
    <mergeCell ref="V126:V128"/>
    <mergeCell ref="W126:W128"/>
    <mergeCell ref="X126:X128"/>
    <mergeCell ref="Y126:Y128"/>
    <mergeCell ref="V120:V122"/>
    <mergeCell ref="W120:W122"/>
    <mergeCell ref="X120:X122"/>
    <mergeCell ref="Y120:Y122"/>
    <mergeCell ref="U123:U125"/>
    <mergeCell ref="V123:V125"/>
    <mergeCell ref="W123:W125"/>
    <mergeCell ref="X123:X125"/>
    <mergeCell ref="Y123:Y125"/>
    <mergeCell ref="B111:B113"/>
    <mergeCell ref="C111:C113"/>
    <mergeCell ref="D111:D113"/>
    <mergeCell ref="E111:E113"/>
    <mergeCell ref="W132:W134"/>
    <mergeCell ref="X132:X134"/>
    <mergeCell ref="A135:A137"/>
    <mergeCell ref="B135:B137"/>
    <mergeCell ref="U135:U137"/>
    <mergeCell ref="V135:V137"/>
    <mergeCell ref="Y150:Y152"/>
    <mergeCell ref="Q141:Q143"/>
    <mergeCell ref="R141:R143"/>
    <mergeCell ref="U141:U143"/>
    <mergeCell ref="V141:V143"/>
    <mergeCell ref="W141:W143"/>
    <mergeCell ref="X141:X143"/>
    <mergeCell ref="Y141:Y143"/>
    <mergeCell ref="U144:U146"/>
    <mergeCell ref="V144:V146"/>
    <mergeCell ref="W144:W146"/>
    <mergeCell ref="X144:X146"/>
    <mergeCell ref="T144:T146"/>
    <mergeCell ref="Y144:Y146"/>
    <mergeCell ref="S147:S149"/>
    <mergeCell ref="W147:W149"/>
    <mergeCell ref="X147:X149"/>
    <mergeCell ref="C150:C152"/>
    <mergeCell ref="D150:D152"/>
    <mergeCell ref="E150:E152"/>
    <mergeCell ref="Q150:Q152"/>
    <mergeCell ref="R150:R152"/>
    <mergeCell ref="U129:U131"/>
    <mergeCell ref="V129:V131"/>
    <mergeCell ref="R96:R98"/>
    <mergeCell ref="S96:S98"/>
    <mergeCell ref="T96:T98"/>
    <mergeCell ref="U96:U98"/>
    <mergeCell ref="V96:V98"/>
    <mergeCell ref="W96:W98"/>
    <mergeCell ref="X96:X98"/>
    <mergeCell ref="Y96:Y98"/>
    <mergeCell ref="W99:W101"/>
    <mergeCell ref="X99:X101"/>
    <mergeCell ref="Y99:Y101"/>
    <mergeCell ref="V99:V101"/>
    <mergeCell ref="U105:U107"/>
    <mergeCell ref="Q86:Q88"/>
    <mergeCell ref="R86:R88"/>
    <mergeCell ref="S86:S88"/>
    <mergeCell ref="T86:T88"/>
    <mergeCell ref="U86:U88"/>
    <mergeCell ref="V86:V88"/>
    <mergeCell ref="W86:W88"/>
    <mergeCell ref="X86:X88"/>
    <mergeCell ref="Q99:Q101"/>
    <mergeCell ref="U102:U104"/>
    <mergeCell ref="R93:R95"/>
    <mergeCell ref="U93:U95"/>
    <mergeCell ref="V93:V95"/>
    <mergeCell ref="W93:W95"/>
    <mergeCell ref="R99:R101"/>
    <mergeCell ref="S99:S101"/>
    <mergeCell ref="T99:T101"/>
    <mergeCell ref="U99:U101"/>
    <mergeCell ref="Q102:Q104"/>
    <mergeCell ref="R102:R104"/>
    <mergeCell ref="Y83:Y85"/>
    <mergeCell ref="T54:T56"/>
    <mergeCell ref="U54:U56"/>
    <mergeCell ref="V77:V79"/>
    <mergeCell ref="T74:T76"/>
    <mergeCell ref="U74:U76"/>
    <mergeCell ref="V74:V76"/>
    <mergeCell ref="U77:U79"/>
    <mergeCell ref="U71:U73"/>
    <mergeCell ref="V71:V73"/>
    <mergeCell ref="W71:W73"/>
    <mergeCell ref="X71:X73"/>
    <mergeCell ref="Y71:Y73"/>
    <mergeCell ref="S80:S82"/>
    <mergeCell ref="T80:T82"/>
    <mergeCell ref="Y74:Y76"/>
    <mergeCell ref="Y102:Y104"/>
    <mergeCell ref="T63:T65"/>
    <mergeCell ref="W63:W65"/>
    <mergeCell ref="X63:X65"/>
    <mergeCell ref="V80:V82"/>
    <mergeCell ref="W80:W82"/>
    <mergeCell ref="X80:X82"/>
    <mergeCell ref="D66:D68"/>
    <mergeCell ref="X66:X68"/>
    <mergeCell ref="Y66:Y68"/>
    <mergeCell ref="B74:B76"/>
    <mergeCell ref="C74:C76"/>
    <mergeCell ref="E74:E76"/>
    <mergeCell ref="Q74:Q76"/>
    <mergeCell ref="R74:R76"/>
    <mergeCell ref="S74:S76"/>
    <mergeCell ref="V57:V59"/>
    <mergeCell ref="W57:W59"/>
    <mergeCell ref="E66:E68"/>
    <mergeCell ref="Q66:Q68"/>
    <mergeCell ref="R66:R68"/>
    <mergeCell ref="S66:S68"/>
    <mergeCell ref="T66:T68"/>
    <mergeCell ref="U66:U68"/>
    <mergeCell ref="V66:V68"/>
    <mergeCell ref="W66:W68"/>
    <mergeCell ref="S71:S73"/>
    <mergeCell ref="T71:T73"/>
    <mergeCell ref="W74:W76"/>
    <mergeCell ref="Q71:Q73"/>
    <mergeCell ref="U57:U59"/>
    <mergeCell ref="Q63:Q65"/>
    <mergeCell ref="R63:R65"/>
    <mergeCell ref="S63:S65"/>
    <mergeCell ref="A70:B70"/>
    <mergeCell ref="D74:D76"/>
    <mergeCell ref="A66:A68"/>
    <mergeCell ref="B66:B68"/>
    <mergeCell ref="C66:C68"/>
    <mergeCell ref="T28:T30"/>
    <mergeCell ref="U28:U30"/>
    <mergeCell ref="W60:W62"/>
    <mergeCell ref="X60:X62"/>
    <mergeCell ref="B57:B59"/>
    <mergeCell ref="C57:C59"/>
    <mergeCell ref="D57:D59"/>
    <mergeCell ref="E57:E59"/>
    <mergeCell ref="Q57:Q59"/>
    <mergeCell ref="R57:R59"/>
    <mergeCell ref="B54:B56"/>
    <mergeCell ref="C54:C56"/>
    <mergeCell ref="Y54:Y56"/>
    <mergeCell ref="Y57:Y59"/>
    <mergeCell ref="Y60:Y62"/>
    <mergeCell ref="E39:E41"/>
    <mergeCell ref="Q39:Q41"/>
    <mergeCell ref="R39:R41"/>
    <mergeCell ref="S39:S41"/>
    <mergeCell ref="U45:U47"/>
    <mergeCell ref="V45:V47"/>
    <mergeCell ref="W45:W47"/>
    <mergeCell ref="X45:X47"/>
    <mergeCell ref="Y45:Y47"/>
    <mergeCell ref="S54:S56"/>
    <mergeCell ref="X57:X59"/>
    <mergeCell ref="E60:E62"/>
    <mergeCell ref="Q60:Q62"/>
    <mergeCell ref="R60:R62"/>
    <mergeCell ref="A3:X3"/>
    <mergeCell ref="A4:X4"/>
    <mergeCell ref="A5:X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W36:W38"/>
    <mergeCell ref="X36:X38"/>
    <mergeCell ref="X39:X41"/>
    <mergeCell ref="B60:B62"/>
    <mergeCell ref="C60:C62"/>
    <mergeCell ref="D60:D62"/>
    <mergeCell ref="X42:X44"/>
    <mergeCell ref="V25:V27"/>
    <mergeCell ref="T42:T44"/>
    <mergeCell ref="U42:U44"/>
    <mergeCell ref="V42:V44"/>
    <mergeCell ref="W42:W44"/>
    <mergeCell ref="D54:D56"/>
    <mergeCell ref="E54:E56"/>
    <mergeCell ref="Q54:Q56"/>
    <mergeCell ref="R54:R56"/>
    <mergeCell ref="W33:W35"/>
    <mergeCell ref="W206:W208"/>
    <mergeCell ref="X206:X208"/>
    <mergeCell ref="Y206:Y208"/>
    <mergeCell ref="Y42:Y44"/>
    <mergeCell ref="T39:T41"/>
    <mergeCell ref="Y28:Y30"/>
    <mergeCell ref="U36:U38"/>
    <mergeCell ref="V36:V38"/>
    <mergeCell ref="X33:X35"/>
    <mergeCell ref="C177:C179"/>
    <mergeCell ref="D177:D179"/>
    <mergeCell ref="Q177:Q179"/>
    <mergeCell ref="R177:R179"/>
    <mergeCell ref="S177:S179"/>
    <mergeCell ref="U177:U179"/>
    <mergeCell ref="V177:V179"/>
    <mergeCell ref="W177:W179"/>
    <mergeCell ref="X177:X179"/>
    <mergeCell ref="Y177:Y179"/>
    <mergeCell ref="S48:S50"/>
    <mergeCell ref="S51:S53"/>
    <mergeCell ref="E186:E188"/>
    <mergeCell ref="V197:V199"/>
    <mergeCell ref="W197:W199"/>
    <mergeCell ref="X197:X199"/>
    <mergeCell ref="V200:V202"/>
    <mergeCell ref="W200:W202"/>
    <mergeCell ref="X200:X202"/>
    <mergeCell ref="Y200:Y202"/>
    <mergeCell ref="X28:X30"/>
    <mergeCell ref="Y33:Y35"/>
    <mergeCell ref="T33:T35"/>
    <mergeCell ref="B177:B179"/>
    <mergeCell ref="E177:E179"/>
    <mergeCell ref="B242:B244"/>
    <mergeCell ref="C242:C244"/>
    <mergeCell ref="D242:D244"/>
    <mergeCell ref="E242:E244"/>
    <mergeCell ref="B245:B247"/>
    <mergeCell ref="C245:C247"/>
    <mergeCell ref="D245:D247"/>
    <mergeCell ref="E245:E247"/>
    <mergeCell ref="Z19:Z21"/>
    <mergeCell ref="AB19:AB21"/>
    <mergeCell ref="S22:S24"/>
    <mergeCell ref="Z22:Z24"/>
    <mergeCell ref="AB22:AB24"/>
    <mergeCell ref="S25:S27"/>
    <mergeCell ref="Z25:Z27"/>
    <mergeCell ref="AB25:AB27"/>
    <mergeCell ref="Z28:Z30"/>
    <mergeCell ref="AB28:AB30"/>
    <mergeCell ref="Z33:Z35"/>
    <mergeCell ref="AB33:AB35"/>
    <mergeCell ref="S36:S38"/>
    <mergeCell ref="Z36:Z38"/>
    <mergeCell ref="AB36:AB38"/>
    <mergeCell ref="Z39:Z41"/>
    <mergeCell ref="AB39:AB41"/>
    <mergeCell ref="Z42:Z44"/>
    <mergeCell ref="AB42:AB44"/>
    <mergeCell ref="S45:S47"/>
    <mergeCell ref="Z45:Z47"/>
    <mergeCell ref="AB45:AB47"/>
    <mergeCell ref="T16:T18"/>
    <mergeCell ref="U16:U18"/>
    <mergeCell ref="V16:V18"/>
    <mergeCell ref="W16:W18"/>
    <mergeCell ref="X16:X18"/>
    <mergeCell ref="V19:V21"/>
    <mergeCell ref="W19:W21"/>
    <mergeCell ref="X19:X21"/>
    <mergeCell ref="U22:U24"/>
    <mergeCell ref="V22:V24"/>
    <mergeCell ref="W22:W24"/>
    <mergeCell ref="X22:X24"/>
    <mergeCell ref="Y22:Y24"/>
    <mergeCell ref="U25:U27"/>
    <mergeCell ref="T22:T24"/>
    <mergeCell ref="Y16:Y18"/>
    <mergeCell ref="Y19:Y21"/>
    <mergeCell ref="T19:T21"/>
    <mergeCell ref="U19:U21"/>
    <mergeCell ref="W25:W27"/>
    <mergeCell ref="X25:X27"/>
    <mergeCell ref="Y25:Y27"/>
    <mergeCell ref="Z48:Z50"/>
    <mergeCell ref="AB48:AB50"/>
    <mergeCell ref="U48:U50"/>
    <mergeCell ref="V28:V30"/>
    <mergeCell ref="Y48:Y50"/>
    <mergeCell ref="U33:U35"/>
    <mergeCell ref="V33:V35"/>
    <mergeCell ref="Y36:Y38"/>
    <mergeCell ref="V48:V50"/>
    <mergeCell ref="W48:W50"/>
    <mergeCell ref="X48:X50"/>
    <mergeCell ref="U39:U41"/>
    <mergeCell ref="V39:V41"/>
    <mergeCell ref="W39:W41"/>
    <mergeCell ref="Y39:Y41"/>
    <mergeCell ref="W28:W30"/>
    <mergeCell ref="Z51:Z53"/>
    <mergeCell ref="AB51:AB53"/>
    <mergeCell ref="U51:U53"/>
    <mergeCell ref="V51:V53"/>
    <mergeCell ref="W51:W53"/>
    <mergeCell ref="X51:X53"/>
    <mergeCell ref="Y51:Y53"/>
    <mergeCell ref="Z54:Z56"/>
    <mergeCell ref="AB54:AB56"/>
    <mergeCell ref="S57:S59"/>
    <mergeCell ref="Z57:Z59"/>
    <mergeCell ref="AB57:AB59"/>
    <mergeCell ref="Z60:Z62"/>
    <mergeCell ref="AB60:AB62"/>
    <mergeCell ref="Z63:Z65"/>
    <mergeCell ref="AB63:AB65"/>
    <mergeCell ref="Z66:Z68"/>
    <mergeCell ref="AB66:AB68"/>
    <mergeCell ref="Z71:Z73"/>
    <mergeCell ref="AB71:AB73"/>
    <mergeCell ref="Z74:Z76"/>
    <mergeCell ref="AB74:AB76"/>
    <mergeCell ref="V54:V56"/>
    <mergeCell ref="W54:W56"/>
    <mergeCell ref="X54:X56"/>
    <mergeCell ref="S60:S62"/>
    <mergeCell ref="T60:T62"/>
    <mergeCell ref="U60:U62"/>
    <mergeCell ref="V60:V62"/>
    <mergeCell ref="U63:U65"/>
    <mergeCell ref="V63:V65"/>
    <mergeCell ref="Y63:Y65"/>
    <mergeCell ref="AA71:AA73"/>
    <mergeCell ref="AA74:AA76"/>
    <mergeCell ref="Z77:Z79"/>
    <mergeCell ref="AB77:AB79"/>
    <mergeCell ref="Z80:Z82"/>
    <mergeCell ref="AB80:AB82"/>
    <mergeCell ref="Z83:Z85"/>
    <mergeCell ref="AB83:AB85"/>
    <mergeCell ref="Z86:Z88"/>
    <mergeCell ref="AB86:AB88"/>
    <mergeCell ref="S93:S95"/>
    <mergeCell ref="Z93:Z95"/>
    <mergeCell ref="AB93:AB95"/>
    <mergeCell ref="Z96:Z98"/>
    <mergeCell ref="AB96:AB98"/>
    <mergeCell ref="Z99:Z101"/>
    <mergeCell ref="AB99:AB101"/>
    <mergeCell ref="S102:S104"/>
    <mergeCell ref="Z102:Z104"/>
    <mergeCell ref="AB102:AB104"/>
    <mergeCell ref="S77:S79"/>
    <mergeCell ref="Y77:Y79"/>
    <mergeCell ref="Y80:Y82"/>
    <mergeCell ref="T83:T85"/>
    <mergeCell ref="U83:U85"/>
    <mergeCell ref="V83:V85"/>
    <mergeCell ref="W83:W85"/>
    <mergeCell ref="X83:X85"/>
    <mergeCell ref="W77:W79"/>
    <mergeCell ref="X77:X79"/>
    <mergeCell ref="U80:U82"/>
    <mergeCell ref="V102:V104"/>
    <mergeCell ref="W102:W104"/>
    <mergeCell ref="X102:X104"/>
    <mergeCell ref="Z105:Z107"/>
    <mergeCell ref="AB105:AB107"/>
    <mergeCell ref="Z111:Z113"/>
    <mergeCell ref="AB111:AB113"/>
    <mergeCell ref="Z114:Z116"/>
    <mergeCell ref="AB114:AB116"/>
    <mergeCell ref="S117:S119"/>
    <mergeCell ref="Z117:Z119"/>
    <mergeCell ref="AB117:AB119"/>
    <mergeCell ref="S120:S122"/>
    <mergeCell ref="Z120:Z122"/>
    <mergeCell ref="AB120:AB122"/>
    <mergeCell ref="Z123:Z125"/>
    <mergeCell ref="AB123:AB125"/>
    <mergeCell ref="Z126:Z128"/>
    <mergeCell ref="AB126:AB128"/>
    <mergeCell ref="S129:S131"/>
    <mergeCell ref="Z129:Z131"/>
    <mergeCell ref="AB129:AB131"/>
    <mergeCell ref="S105:S107"/>
    <mergeCell ref="V114:V116"/>
    <mergeCell ref="W114:W116"/>
    <mergeCell ref="X114:X116"/>
    <mergeCell ref="Y114:Y116"/>
    <mergeCell ref="V117:V119"/>
    <mergeCell ref="W117:W119"/>
    <mergeCell ref="X117:X119"/>
    <mergeCell ref="Y117:Y119"/>
    <mergeCell ref="V105:V107"/>
    <mergeCell ref="W105:W107"/>
    <mergeCell ref="X105:X107"/>
    <mergeCell ref="Y105:Y107"/>
    <mergeCell ref="Z132:Z134"/>
    <mergeCell ref="AB132:AB134"/>
    <mergeCell ref="S135:S137"/>
    <mergeCell ref="Z135:Z137"/>
    <mergeCell ref="AB135:AB137"/>
    <mergeCell ref="S141:S143"/>
    <mergeCell ref="Z141:Z143"/>
    <mergeCell ref="AB141:AB143"/>
    <mergeCell ref="Z144:Z146"/>
    <mergeCell ref="AB144:AB146"/>
    <mergeCell ref="Z147:Z149"/>
    <mergeCell ref="AB147:AB149"/>
    <mergeCell ref="Z150:Z152"/>
    <mergeCell ref="AB150:AB152"/>
    <mergeCell ref="S153:S155"/>
    <mergeCell ref="Z153:Z155"/>
    <mergeCell ref="AB153:AB155"/>
    <mergeCell ref="S132:S134"/>
    <mergeCell ref="W135:W137"/>
    <mergeCell ref="X135:X137"/>
    <mergeCell ref="Y135:Y137"/>
    <mergeCell ref="Y147:Y149"/>
    <mergeCell ref="U150:U152"/>
    <mergeCell ref="V150:V152"/>
    <mergeCell ref="W150:W152"/>
    <mergeCell ref="X150:X152"/>
    <mergeCell ref="T147:T149"/>
    <mergeCell ref="U147:U149"/>
    <mergeCell ref="V147:V149"/>
    <mergeCell ref="S144:S146"/>
    <mergeCell ref="U132:U134"/>
    <mergeCell ref="V132:V134"/>
    <mergeCell ref="Z156:Z158"/>
    <mergeCell ref="AB156:AB158"/>
    <mergeCell ref="Q160:Q161"/>
    <mergeCell ref="R160:R161"/>
    <mergeCell ref="S160:S161"/>
    <mergeCell ref="U160:U161"/>
    <mergeCell ref="V160:V161"/>
    <mergeCell ref="W160:W161"/>
    <mergeCell ref="X160:X161"/>
    <mergeCell ref="Y160:Y161"/>
    <mergeCell ref="Z160:Z161"/>
    <mergeCell ref="AB160:AB161"/>
    <mergeCell ref="Z162:Z164"/>
    <mergeCell ref="AB162:AB164"/>
    <mergeCell ref="S165:S167"/>
    <mergeCell ref="Z165:Z167"/>
    <mergeCell ref="AB165:AB167"/>
    <mergeCell ref="Q156:Q158"/>
    <mergeCell ref="R156:R158"/>
    <mergeCell ref="S156:S158"/>
    <mergeCell ref="U156:U158"/>
    <mergeCell ref="V156:V158"/>
    <mergeCell ref="W156:W158"/>
    <mergeCell ref="X156:X158"/>
    <mergeCell ref="T165:T167"/>
    <mergeCell ref="U165:U167"/>
    <mergeCell ref="V165:V167"/>
    <mergeCell ref="W165:W167"/>
    <mergeCell ref="X165:X167"/>
    <mergeCell ref="Y165:Y167"/>
    <mergeCell ref="S162:S164"/>
    <mergeCell ref="T162:T164"/>
    <mergeCell ref="Z186:Z188"/>
    <mergeCell ref="AB186:AB188"/>
    <mergeCell ref="C171:C173"/>
    <mergeCell ref="D171:D173"/>
    <mergeCell ref="E171:E173"/>
    <mergeCell ref="Q171:Q173"/>
    <mergeCell ref="R171:R173"/>
    <mergeCell ref="S171:S173"/>
    <mergeCell ref="T171:T173"/>
    <mergeCell ref="U168:U170"/>
    <mergeCell ref="V168:V170"/>
    <mergeCell ref="W168:W170"/>
    <mergeCell ref="X168:X170"/>
    <mergeCell ref="Y168:Y170"/>
    <mergeCell ref="U171:U173"/>
    <mergeCell ref="V171:V173"/>
    <mergeCell ref="B180:B182"/>
    <mergeCell ref="C180:C182"/>
    <mergeCell ref="D180:D182"/>
    <mergeCell ref="E180:E182"/>
    <mergeCell ref="Q180:Q182"/>
    <mergeCell ref="X180:X182"/>
    <mergeCell ref="Y180:Y182"/>
    <mergeCell ref="W171:W173"/>
    <mergeCell ref="X171:X173"/>
    <mergeCell ref="Y171:Y173"/>
    <mergeCell ref="R180:R182"/>
    <mergeCell ref="S180:S182"/>
    <mergeCell ref="U180:U182"/>
    <mergeCell ref="V180:V182"/>
    <mergeCell ref="Z168:Z170"/>
    <mergeCell ref="AB168:AB170"/>
    <mergeCell ref="Z171:Z173"/>
    <mergeCell ref="AB171:AB173"/>
    <mergeCell ref="S174:S176"/>
    <mergeCell ref="Z174:Z176"/>
    <mergeCell ref="AB174:AB176"/>
    <mergeCell ref="Z177:Z179"/>
    <mergeCell ref="AB177:AB179"/>
    <mergeCell ref="Z180:Z182"/>
    <mergeCell ref="AB180:AB182"/>
    <mergeCell ref="S183:S185"/>
    <mergeCell ref="Z183:Z185"/>
    <mergeCell ref="AB183:AB185"/>
    <mergeCell ref="W180:W182"/>
    <mergeCell ref="U174:U176"/>
    <mergeCell ref="V174:V176"/>
    <mergeCell ref="W174:W176"/>
    <mergeCell ref="X174:X176"/>
    <mergeCell ref="Y174:Y176"/>
    <mergeCell ref="AB189:AB191"/>
    <mergeCell ref="A192:A194"/>
    <mergeCell ref="C192:C194"/>
    <mergeCell ref="D192:D194"/>
    <mergeCell ref="Q192:Q194"/>
    <mergeCell ref="R192:R194"/>
    <mergeCell ref="S192:S194"/>
    <mergeCell ref="T192:T194"/>
    <mergeCell ref="U192:U194"/>
    <mergeCell ref="V192:V194"/>
    <mergeCell ref="W192:W194"/>
    <mergeCell ref="X192:X194"/>
    <mergeCell ref="Y192:Y194"/>
    <mergeCell ref="Z192:Z194"/>
    <mergeCell ref="AB192:AB194"/>
    <mergeCell ref="Z197:Z199"/>
    <mergeCell ref="AB197:AB199"/>
    <mergeCell ref="S197:S199"/>
    <mergeCell ref="A197:A199"/>
    <mergeCell ref="B197:B199"/>
    <mergeCell ref="C197:C199"/>
    <mergeCell ref="D197:D199"/>
    <mergeCell ref="E197:E199"/>
    <mergeCell ref="Q197:Q199"/>
    <mergeCell ref="R197:R199"/>
    <mergeCell ref="T197:T199"/>
    <mergeCell ref="U197:U199"/>
    <mergeCell ref="AA189:AA191"/>
    <mergeCell ref="AA192:AA194"/>
    <mergeCell ref="AA197:AA199"/>
    <mergeCell ref="AB320:AB322"/>
    <mergeCell ref="A297:B297"/>
    <mergeCell ref="A298:B298"/>
    <mergeCell ref="B299:B301"/>
    <mergeCell ref="C299:C301"/>
    <mergeCell ref="D299:D301"/>
    <mergeCell ref="E299:E301"/>
    <mergeCell ref="Q299:Q301"/>
    <mergeCell ref="Z200:Z202"/>
    <mergeCell ref="AB200:AB202"/>
    <mergeCell ref="A203:A205"/>
    <mergeCell ref="B203:B205"/>
    <mergeCell ref="C203:C205"/>
    <mergeCell ref="D203:D205"/>
    <mergeCell ref="E203:E205"/>
    <mergeCell ref="Q203:Q205"/>
    <mergeCell ref="R203:R205"/>
    <mergeCell ref="S203:S205"/>
    <mergeCell ref="U203:U205"/>
    <mergeCell ref="V203:V205"/>
    <mergeCell ref="W203:W205"/>
    <mergeCell ref="X203:X205"/>
    <mergeCell ref="Y203:Y205"/>
    <mergeCell ref="Z203:Z205"/>
    <mergeCell ref="AB203:AB205"/>
    <mergeCell ref="A200:A202"/>
    <mergeCell ref="B200:B202"/>
    <mergeCell ref="C200:C202"/>
    <mergeCell ref="D200:D202"/>
    <mergeCell ref="E200:E202"/>
    <mergeCell ref="Q200:Q202"/>
    <mergeCell ref="R200:R202"/>
    <mergeCell ref="A1:AB1"/>
    <mergeCell ref="A2:AB2"/>
    <mergeCell ref="B292:B296"/>
    <mergeCell ref="C292:C296"/>
    <mergeCell ref="D292:D296"/>
    <mergeCell ref="E292:E296"/>
    <mergeCell ref="Q292:Q296"/>
    <mergeCell ref="R292:R296"/>
    <mergeCell ref="S292:S296"/>
    <mergeCell ref="T292:T296"/>
    <mergeCell ref="U292:U296"/>
    <mergeCell ref="V292:V296"/>
    <mergeCell ref="W292:W296"/>
    <mergeCell ref="X292:X296"/>
    <mergeCell ref="Y292:Y296"/>
    <mergeCell ref="Z292:Z296"/>
    <mergeCell ref="AB292:AB296"/>
    <mergeCell ref="Z206:Z208"/>
    <mergeCell ref="AB206:AB208"/>
    <mergeCell ref="A209:B209"/>
    <mergeCell ref="T211:T213"/>
    <mergeCell ref="Q221:Q223"/>
    <mergeCell ref="R221:R223"/>
    <mergeCell ref="S221:S223"/>
    <mergeCell ref="U221:U223"/>
    <mergeCell ref="V221:V223"/>
    <mergeCell ref="W221:W223"/>
    <mergeCell ref="X221:X223"/>
    <mergeCell ref="S200:S202"/>
    <mergeCell ref="T200:T202"/>
    <mergeCell ref="U200:U202"/>
    <mergeCell ref="Z189:Z191"/>
    <mergeCell ref="T320:T322"/>
    <mergeCell ref="A326:B326"/>
    <mergeCell ref="A327:B327"/>
    <mergeCell ref="B328:B330"/>
    <mergeCell ref="C328:C330"/>
    <mergeCell ref="D328:D330"/>
    <mergeCell ref="E328:E330"/>
    <mergeCell ref="Q328:Q330"/>
    <mergeCell ref="R328:R330"/>
    <mergeCell ref="S328:S330"/>
    <mergeCell ref="T328:T330"/>
    <mergeCell ref="U328:U330"/>
    <mergeCell ref="V328:V330"/>
    <mergeCell ref="W328:W330"/>
    <mergeCell ref="X328:X330"/>
    <mergeCell ref="Y328:Y330"/>
    <mergeCell ref="Z328:Z330"/>
    <mergeCell ref="B320:B322"/>
    <mergeCell ref="C320:C322"/>
    <mergeCell ref="D320:D322"/>
    <mergeCell ref="E320:E322"/>
    <mergeCell ref="Q320:Q322"/>
    <mergeCell ref="R320:R322"/>
    <mergeCell ref="S320:S322"/>
    <mergeCell ref="U320:U322"/>
    <mergeCell ref="V320:V322"/>
    <mergeCell ref="W320:W322"/>
    <mergeCell ref="X320:X322"/>
    <mergeCell ref="Y320:Y322"/>
    <mergeCell ref="Z320:Z322"/>
    <mergeCell ref="C323:C325"/>
    <mergeCell ref="D323:D325"/>
    <mergeCell ref="C335:C338"/>
    <mergeCell ref="D335:D338"/>
    <mergeCell ref="E335:E338"/>
    <mergeCell ref="Q335:Q338"/>
    <mergeCell ref="R335:R338"/>
    <mergeCell ref="S335:S338"/>
    <mergeCell ref="T335:T337"/>
    <mergeCell ref="U335:U338"/>
    <mergeCell ref="V335:V338"/>
    <mergeCell ref="W335:W338"/>
    <mergeCell ref="X335:X338"/>
    <mergeCell ref="Y335:Y338"/>
    <mergeCell ref="Z335:Z338"/>
    <mergeCell ref="AB335:AB338"/>
    <mergeCell ref="B339:E343"/>
    <mergeCell ref="Q339:Q343"/>
    <mergeCell ref="R339:R343"/>
    <mergeCell ref="U339:U343"/>
    <mergeCell ref="V339:V343"/>
    <mergeCell ref="W339:W343"/>
    <mergeCell ref="X339:X343"/>
    <mergeCell ref="Y339:Y343"/>
    <mergeCell ref="Z339:Z343"/>
    <mergeCell ref="AB339:AB343"/>
    <mergeCell ref="S342:S343"/>
    <mergeCell ref="T342:T343"/>
    <mergeCell ref="B335:B338"/>
  </mergeCells>
  <pageMargins left="0" right="0" top="0.74803149606299213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2025-01-13T11:39:22Z</cp:lastPrinted>
  <dcterms:created xsi:type="dcterms:W3CDTF">2016-05-12T05:25:06Z</dcterms:created>
  <dcterms:modified xsi:type="dcterms:W3CDTF">2025-01-13T11:39:25Z</dcterms:modified>
</cp:coreProperties>
</file>