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M282" i="1"/>
  <c r="M220"/>
  <c r="M215" s="1"/>
  <c r="M219"/>
  <c r="M296"/>
  <c r="G296" s="1"/>
  <c r="O294"/>
  <c r="O218" s="1"/>
  <c r="O213" s="1"/>
  <c r="N294"/>
  <c r="N218" s="1"/>
  <c r="N213" s="1"/>
  <c r="M295"/>
  <c r="M294"/>
  <c r="M218" s="1"/>
  <c r="M213" s="1"/>
  <c r="M160"/>
  <c r="N35"/>
  <c r="O35"/>
  <c r="M35"/>
  <c r="G297"/>
  <c r="G220"/>
  <c r="G221"/>
  <c r="M285"/>
  <c r="G285" s="1"/>
  <c r="G216"/>
  <c r="I289"/>
  <c r="G289" s="1"/>
  <c r="I288"/>
  <c r="G288" s="1"/>
  <c r="G286"/>
  <c r="G287"/>
  <c r="G283"/>
  <c r="G284"/>
  <c r="M290"/>
  <c r="M188"/>
  <c r="I339"/>
  <c r="G339" s="1"/>
  <c r="I338"/>
  <c r="I343" s="1"/>
  <c r="I337"/>
  <c r="G337" s="1"/>
  <c r="G335"/>
  <c r="G334"/>
  <c r="G333"/>
  <c r="I332"/>
  <c r="G332" s="1"/>
  <c r="G323"/>
  <c r="G322"/>
  <c r="K321"/>
  <c r="J321"/>
  <c r="I321"/>
  <c r="H321"/>
  <c r="G321" s="1"/>
  <c r="G320"/>
  <c r="G319"/>
  <c r="O318"/>
  <c r="N318"/>
  <c r="M318"/>
  <c r="L318"/>
  <c r="K318"/>
  <c r="J318"/>
  <c r="I318"/>
  <c r="H318"/>
  <c r="G317"/>
  <c r="G316"/>
  <c r="O315"/>
  <c r="N315"/>
  <c r="M315"/>
  <c r="L315"/>
  <c r="K315"/>
  <c r="J315"/>
  <c r="I315"/>
  <c r="H315"/>
  <c r="O313"/>
  <c r="O310" s="1"/>
  <c r="O325" s="1"/>
  <c r="N313"/>
  <c r="N310" s="1"/>
  <c r="N325" s="1"/>
  <c r="M313"/>
  <c r="M310" s="1"/>
  <c r="M325" s="1"/>
  <c r="L313"/>
  <c r="L310" s="1"/>
  <c r="L325" s="1"/>
  <c r="K313"/>
  <c r="K310" s="1"/>
  <c r="J313"/>
  <c r="J310" s="1"/>
  <c r="I313"/>
  <c r="I310" s="1"/>
  <c r="H313"/>
  <c r="H310" s="1"/>
  <c r="G307"/>
  <c r="G304" s="1"/>
  <c r="G301" s="1"/>
  <c r="K306"/>
  <c r="K303" s="1"/>
  <c r="K300" s="1"/>
  <c r="J306"/>
  <c r="J303" s="1"/>
  <c r="J300" s="1"/>
  <c r="I306"/>
  <c r="H306"/>
  <c r="K304"/>
  <c r="K301" s="1"/>
  <c r="J304"/>
  <c r="J301" s="1"/>
  <c r="I304"/>
  <c r="I301" s="1"/>
  <c r="H304"/>
  <c r="H301" s="1"/>
  <c r="I303"/>
  <c r="I300" s="1"/>
  <c r="O295"/>
  <c r="O219" s="1"/>
  <c r="O214" s="1"/>
  <c r="N295"/>
  <c r="N219" s="1"/>
  <c r="N214" s="1"/>
  <c r="L295"/>
  <c r="L219" s="1"/>
  <c r="L214" s="1"/>
  <c r="K295"/>
  <c r="K219" s="1"/>
  <c r="K214" s="1"/>
  <c r="J295"/>
  <c r="J219" s="1"/>
  <c r="J214" s="1"/>
  <c r="I295"/>
  <c r="I219" s="1"/>
  <c r="I214" s="1"/>
  <c r="H295"/>
  <c r="H219" s="1"/>
  <c r="H214" s="1"/>
  <c r="L294"/>
  <c r="L218" s="1"/>
  <c r="L213" s="1"/>
  <c r="K294"/>
  <c r="K218" s="1"/>
  <c r="K213" s="1"/>
  <c r="J294"/>
  <c r="J218" s="1"/>
  <c r="J213" s="1"/>
  <c r="I294"/>
  <c r="I218" s="1"/>
  <c r="I213" s="1"/>
  <c r="H294"/>
  <c r="H218" s="1"/>
  <c r="H213" s="1"/>
  <c r="G291"/>
  <c r="L290"/>
  <c r="L282"/>
  <c r="G280"/>
  <c r="K279"/>
  <c r="G279" s="1"/>
  <c r="G278"/>
  <c r="G277"/>
  <c r="O276"/>
  <c r="N276"/>
  <c r="M276"/>
  <c r="L276"/>
  <c r="K276"/>
  <c r="G275"/>
  <c r="G274"/>
  <c r="J273"/>
  <c r="G273" s="1"/>
  <c r="G272"/>
  <c r="G271"/>
  <c r="J270"/>
  <c r="G270" s="1"/>
  <c r="G269"/>
  <c r="G268"/>
  <c r="J267"/>
  <c r="G267" s="1"/>
  <c r="G266"/>
  <c r="G265"/>
  <c r="I264"/>
  <c r="G264" s="1"/>
  <c r="G263"/>
  <c r="G262"/>
  <c r="I261"/>
  <c r="G261" s="1"/>
  <c r="G260"/>
  <c r="G259"/>
  <c r="I258"/>
  <c r="G258" s="1"/>
  <c r="G257"/>
  <c r="G256"/>
  <c r="H255"/>
  <c r="G255" s="1"/>
  <c r="G254"/>
  <c r="G253"/>
  <c r="H252"/>
  <c r="G252" s="1"/>
  <c r="G251"/>
  <c r="G250"/>
  <c r="H249"/>
  <c r="G249" s="1"/>
  <c r="G248"/>
  <c r="G247"/>
  <c r="H246"/>
  <c r="G246" s="1"/>
  <c r="G245"/>
  <c r="G244"/>
  <c r="H243"/>
  <c r="G243" s="1"/>
  <c r="G242"/>
  <c r="G241"/>
  <c r="H240"/>
  <c r="G240" s="1"/>
  <c r="G239"/>
  <c r="G238"/>
  <c r="H237"/>
  <c r="G237" s="1"/>
  <c r="G236"/>
  <c r="G235"/>
  <c r="H234"/>
  <c r="G234" s="1"/>
  <c r="G233"/>
  <c r="G232"/>
  <c r="H231"/>
  <c r="G231" s="1"/>
  <c r="G230"/>
  <c r="G229"/>
  <c r="O228"/>
  <c r="O293" s="1"/>
  <c r="N228"/>
  <c r="N293" s="1"/>
  <c r="M228"/>
  <c r="L228"/>
  <c r="K228"/>
  <c r="J228"/>
  <c r="I228"/>
  <c r="H228"/>
  <c r="G227"/>
  <c r="G226"/>
  <c r="O225"/>
  <c r="N225"/>
  <c r="M225"/>
  <c r="L225"/>
  <c r="K225"/>
  <c r="J225"/>
  <c r="I225"/>
  <c r="H225"/>
  <c r="G224"/>
  <c r="G223"/>
  <c r="O222"/>
  <c r="N222"/>
  <c r="M222"/>
  <c r="L222"/>
  <c r="K222"/>
  <c r="J222"/>
  <c r="I222"/>
  <c r="H222"/>
  <c r="O209"/>
  <c r="N209"/>
  <c r="M209"/>
  <c r="L209"/>
  <c r="G206"/>
  <c r="G203" s="1"/>
  <c r="G200" s="1"/>
  <c r="G209" s="1"/>
  <c r="G205"/>
  <c r="G202" s="1"/>
  <c r="G199" s="1"/>
  <c r="G208" s="1"/>
  <c r="K204"/>
  <c r="K201" s="1"/>
  <c r="K198" s="1"/>
  <c r="K207" s="1"/>
  <c r="J204"/>
  <c r="J201" s="1"/>
  <c r="J198" s="1"/>
  <c r="J207" s="1"/>
  <c r="I204"/>
  <c r="I201" s="1"/>
  <c r="I198" s="1"/>
  <c r="I207" s="1"/>
  <c r="H204"/>
  <c r="H201" s="1"/>
  <c r="H198" s="1"/>
  <c r="H207" s="1"/>
  <c r="O203"/>
  <c r="N203"/>
  <c r="M203"/>
  <c r="L203"/>
  <c r="K203"/>
  <c r="K200" s="1"/>
  <c r="K209" s="1"/>
  <c r="J203"/>
  <c r="J200" s="1"/>
  <c r="J209" s="1"/>
  <c r="I203"/>
  <c r="I200" s="1"/>
  <c r="I209" s="1"/>
  <c r="H203"/>
  <c r="H200" s="1"/>
  <c r="H209" s="1"/>
  <c r="K202"/>
  <c r="K199" s="1"/>
  <c r="K208" s="1"/>
  <c r="O199"/>
  <c r="O208" s="1"/>
  <c r="N199"/>
  <c r="N208" s="1"/>
  <c r="M199"/>
  <c r="M208" s="1"/>
  <c r="L199"/>
  <c r="L208" s="1"/>
  <c r="J199"/>
  <c r="J208" s="1"/>
  <c r="I199"/>
  <c r="H199"/>
  <c r="O198"/>
  <c r="O207" s="1"/>
  <c r="N198"/>
  <c r="N207" s="1"/>
  <c r="M198"/>
  <c r="M207" s="1"/>
  <c r="L198"/>
  <c r="L207" s="1"/>
  <c r="G192"/>
  <c r="G191"/>
  <c r="O190"/>
  <c r="O187" s="1"/>
  <c r="N190"/>
  <c r="N187" s="1"/>
  <c r="M190"/>
  <c r="M187" s="1"/>
  <c r="L190"/>
  <c r="L187" s="1"/>
  <c r="K190"/>
  <c r="K187" s="1"/>
  <c r="J190"/>
  <c r="J187" s="1"/>
  <c r="J184" s="1"/>
  <c r="I190"/>
  <c r="G189"/>
  <c r="O188"/>
  <c r="O185" s="1"/>
  <c r="O184" s="1"/>
  <c r="N188"/>
  <c r="N185" s="1"/>
  <c r="N184" s="1"/>
  <c r="L188"/>
  <c r="L185" s="1"/>
  <c r="L184" s="1"/>
  <c r="K188"/>
  <c r="J188"/>
  <c r="J185" s="1"/>
  <c r="I188"/>
  <c r="G186"/>
  <c r="G183"/>
  <c r="G182"/>
  <c r="O181"/>
  <c r="N181"/>
  <c r="M181"/>
  <c r="L181"/>
  <c r="K181"/>
  <c r="J181"/>
  <c r="I181"/>
  <c r="G180"/>
  <c r="G179"/>
  <c r="O178"/>
  <c r="N178"/>
  <c r="N175" s="1"/>
  <c r="M178"/>
  <c r="L178"/>
  <c r="K178"/>
  <c r="J178"/>
  <c r="J175" s="1"/>
  <c r="J172" s="1"/>
  <c r="I178"/>
  <c r="G177"/>
  <c r="O176"/>
  <c r="N176"/>
  <c r="N173" s="1"/>
  <c r="N172" s="1"/>
  <c r="M176"/>
  <c r="M173" s="1"/>
  <c r="M172" s="1"/>
  <c r="L176"/>
  <c r="L173" s="1"/>
  <c r="L172" s="1"/>
  <c r="K176"/>
  <c r="J176"/>
  <c r="J173" s="1"/>
  <c r="I176"/>
  <c r="I175" s="1"/>
  <c r="K175"/>
  <c r="G174"/>
  <c r="O173"/>
  <c r="O172" s="1"/>
  <c r="G171"/>
  <c r="G170"/>
  <c r="M169"/>
  <c r="L169"/>
  <c r="K169"/>
  <c r="J169"/>
  <c r="J166" s="1"/>
  <c r="J163" s="1"/>
  <c r="I169"/>
  <c r="G168"/>
  <c r="J167"/>
  <c r="J164" s="1"/>
  <c r="I167"/>
  <c r="I164" s="1"/>
  <c r="G165"/>
  <c r="G162"/>
  <c r="G161"/>
  <c r="O160"/>
  <c r="N160"/>
  <c r="L160"/>
  <c r="K160"/>
  <c r="I160"/>
  <c r="G159"/>
  <c r="G158"/>
  <c r="O157"/>
  <c r="N157"/>
  <c r="M157"/>
  <c r="L157"/>
  <c r="K157"/>
  <c r="J157"/>
  <c r="I157"/>
  <c r="H157"/>
  <c r="O156"/>
  <c r="O153" s="1"/>
  <c r="N156"/>
  <c r="N153" s="1"/>
  <c r="M156"/>
  <c r="M153" s="1"/>
  <c r="L156"/>
  <c r="L153" s="1"/>
  <c r="K156"/>
  <c r="K153" s="1"/>
  <c r="J156"/>
  <c r="J153" s="1"/>
  <c r="I156"/>
  <c r="H156"/>
  <c r="O155"/>
  <c r="O152" s="1"/>
  <c r="N155"/>
  <c r="N154" s="1"/>
  <c r="M155"/>
  <c r="M154" s="1"/>
  <c r="L155"/>
  <c r="L152" s="1"/>
  <c r="K155"/>
  <c r="K152" s="1"/>
  <c r="J155"/>
  <c r="J154" s="1"/>
  <c r="I155"/>
  <c r="I154" s="1"/>
  <c r="H155"/>
  <c r="H152" s="1"/>
  <c r="I153"/>
  <c r="I195" s="1"/>
  <c r="J152"/>
  <c r="J151" s="1"/>
  <c r="G150"/>
  <c r="G149"/>
  <c r="O148"/>
  <c r="N148"/>
  <c r="M148"/>
  <c r="G147"/>
  <c r="G146"/>
  <c r="O145"/>
  <c r="N145"/>
  <c r="M145"/>
  <c r="L145"/>
  <c r="K145"/>
  <c r="G144"/>
  <c r="G143"/>
  <c r="O142"/>
  <c r="N142"/>
  <c r="M142"/>
  <c r="L142"/>
  <c r="K142"/>
  <c r="J142"/>
  <c r="I142"/>
  <c r="H142"/>
  <c r="G141"/>
  <c r="G140"/>
  <c r="M139"/>
  <c r="L139"/>
  <c r="K139"/>
  <c r="J139"/>
  <c r="I139"/>
  <c r="H139"/>
  <c r="G138"/>
  <c r="G137"/>
  <c r="O136"/>
  <c r="N136"/>
  <c r="M136"/>
  <c r="L136"/>
  <c r="K136"/>
  <c r="J136"/>
  <c r="I136"/>
  <c r="H136"/>
  <c r="G135"/>
  <c r="G134"/>
  <c r="O133"/>
  <c r="N133"/>
  <c r="M133"/>
  <c r="L133"/>
  <c r="K133"/>
  <c r="J133"/>
  <c r="I133"/>
  <c r="H133"/>
  <c r="G132"/>
  <c r="G131"/>
  <c r="O130"/>
  <c r="N130"/>
  <c r="M130"/>
  <c r="L130"/>
  <c r="K130"/>
  <c r="J130"/>
  <c r="I130"/>
  <c r="H130"/>
  <c r="L129"/>
  <c r="L126" s="1"/>
  <c r="H129"/>
  <c r="O128"/>
  <c r="O125" s="1"/>
  <c r="N128"/>
  <c r="N125" s="1"/>
  <c r="M128"/>
  <c r="M125" s="1"/>
  <c r="L128"/>
  <c r="L125" s="1"/>
  <c r="K128"/>
  <c r="K125" s="1"/>
  <c r="J128"/>
  <c r="J125" s="1"/>
  <c r="H128"/>
  <c r="O126"/>
  <c r="N126"/>
  <c r="M126"/>
  <c r="K126"/>
  <c r="J126"/>
  <c r="I126"/>
  <c r="G123"/>
  <c r="G122"/>
  <c r="O121"/>
  <c r="N121"/>
  <c r="M121"/>
  <c r="L121"/>
  <c r="K121"/>
  <c r="J121"/>
  <c r="G120"/>
  <c r="G119"/>
  <c r="O118"/>
  <c r="N118"/>
  <c r="M118"/>
  <c r="L118"/>
  <c r="K118"/>
  <c r="J118"/>
  <c r="I118"/>
  <c r="H118"/>
  <c r="G117"/>
  <c r="G116"/>
  <c r="O115"/>
  <c r="N115"/>
  <c r="K115"/>
  <c r="J115"/>
  <c r="G114"/>
  <c r="G113"/>
  <c r="O112"/>
  <c r="N112"/>
  <c r="M112"/>
  <c r="L112"/>
  <c r="K112"/>
  <c r="J112"/>
  <c r="G111"/>
  <c r="G110"/>
  <c r="M109"/>
  <c r="L109"/>
  <c r="K109"/>
  <c r="J109"/>
  <c r="I109"/>
  <c r="H109"/>
  <c r="G108"/>
  <c r="G107"/>
  <c r="O106"/>
  <c r="N106"/>
  <c r="M106"/>
  <c r="L106"/>
  <c r="K106"/>
  <c r="J106"/>
  <c r="I106"/>
  <c r="H106"/>
  <c r="G105"/>
  <c r="G104"/>
  <c r="O103"/>
  <c r="N103"/>
  <c r="M103"/>
  <c r="L103"/>
  <c r="K103"/>
  <c r="J103"/>
  <c r="I103"/>
  <c r="H103"/>
  <c r="O102"/>
  <c r="N102"/>
  <c r="M102"/>
  <c r="L102"/>
  <c r="K102"/>
  <c r="K99" s="1"/>
  <c r="J102"/>
  <c r="J99" s="1"/>
  <c r="I102"/>
  <c r="H102"/>
  <c r="O101"/>
  <c r="O98" s="1"/>
  <c r="N101"/>
  <c r="N98" s="1"/>
  <c r="M101"/>
  <c r="M98" s="1"/>
  <c r="L101"/>
  <c r="K101"/>
  <c r="K98" s="1"/>
  <c r="J101"/>
  <c r="J98" s="1"/>
  <c r="I101"/>
  <c r="I98" s="1"/>
  <c r="H101"/>
  <c r="I99"/>
  <c r="L98"/>
  <c r="H98"/>
  <c r="G96"/>
  <c r="G95"/>
  <c r="O94"/>
  <c r="O87" s="1"/>
  <c r="O84" s="1"/>
  <c r="N94"/>
  <c r="N87" s="1"/>
  <c r="N84" s="1"/>
  <c r="M94"/>
  <c r="M87" s="1"/>
  <c r="M84" s="1"/>
  <c r="L94"/>
  <c r="L87" s="1"/>
  <c r="L84" s="1"/>
  <c r="K94"/>
  <c r="J94"/>
  <c r="I94"/>
  <c r="H94"/>
  <c r="G93"/>
  <c r="G92"/>
  <c r="G91"/>
  <c r="K90"/>
  <c r="J90"/>
  <c r="I90"/>
  <c r="H90"/>
  <c r="O89"/>
  <c r="O86" s="1"/>
  <c r="N89"/>
  <c r="N86" s="1"/>
  <c r="M89"/>
  <c r="L89"/>
  <c r="L86" s="1"/>
  <c r="K89"/>
  <c r="K86" s="1"/>
  <c r="J89"/>
  <c r="J86" s="1"/>
  <c r="I89"/>
  <c r="I86" s="1"/>
  <c r="H89"/>
  <c r="H86" s="1"/>
  <c r="O88"/>
  <c r="O85" s="1"/>
  <c r="N88"/>
  <c r="N85" s="1"/>
  <c r="M88"/>
  <c r="M85" s="1"/>
  <c r="L88"/>
  <c r="K88"/>
  <c r="K85" s="1"/>
  <c r="J88"/>
  <c r="J85" s="1"/>
  <c r="I88"/>
  <c r="I85" s="1"/>
  <c r="H88"/>
  <c r="H85" s="1"/>
  <c r="L85"/>
  <c r="G83"/>
  <c r="G82"/>
  <c r="K81"/>
  <c r="G81" s="1"/>
  <c r="G80"/>
  <c r="G79"/>
  <c r="O78"/>
  <c r="N78"/>
  <c r="N75" s="1"/>
  <c r="N72" s="1"/>
  <c r="M78"/>
  <c r="M75" s="1"/>
  <c r="M72" s="1"/>
  <c r="L78"/>
  <c r="L75" s="1"/>
  <c r="L72" s="1"/>
  <c r="K78"/>
  <c r="J78"/>
  <c r="J75" s="1"/>
  <c r="J72" s="1"/>
  <c r="I78"/>
  <c r="I75" s="1"/>
  <c r="I72" s="1"/>
  <c r="H78"/>
  <c r="O77"/>
  <c r="N77"/>
  <c r="M77"/>
  <c r="L77"/>
  <c r="K77"/>
  <c r="K74" s="1"/>
  <c r="J77"/>
  <c r="I77"/>
  <c r="I74" s="1"/>
  <c r="H77"/>
  <c r="O76"/>
  <c r="O73" s="1"/>
  <c r="N76"/>
  <c r="N73" s="1"/>
  <c r="M76"/>
  <c r="M73" s="1"/>
  <c r="L76"/>
  <c r="L73" s="1"/>
  <c r="K76"/>
  <c r="K73" s="1"/>
  <c r="J76"/>
  <c r="J73" s="1"/>
  <c r="I76"/>
  <c r="I73" s="1"/>
  <c r="H76"/>
  <c r="H73" s="1"/>
  <c r="O75"/>
  <c r="O72" s="1"/>
  <c r="J74"/>
  <c r="H74"/>
  <c r="G65"/>
  <c r="L64"/>
  <c r="G64" s="1"/>
  <c r="G62"/>
  <c r="K61"/>
  <c r="G61" s="1"/>
  <c r="G59"/>
  <c r="O58"/>
  <c r="N58"/>
  <c r="M58"/>
  <c r="L58"/>
  <c r="K58"/>
  <c r="J58"/>
  <c r="I58"/>
  <c r="G56"/>
  <c r="K55"/>
  <c r="H55"/>
  <c r="G54"/>
  <c r="G53"/>
  <c r="O52"/>
  <c r="N52"/>
  <c r="M52"/>
  <c r="L52"/>
  <c r="K52"/>
  <c r="J52"/>
  <c r="I52"/>
  <c r="H52"/>
  <c r="G51"/>
  <c r="G50"/>
  <c r="O49"/>
  <c r="N49"/>
  <c r="M49"/>
  <c r="L49"/>
  <c r="K49"/>
  <c r="J49"/>
  <c r="I49"/>
  <c r="H49"/>
  <c r="G48"/>
  <c r="G47"/>
  <c r="O46"/>
  <c r="O43" s="1"/>
  <c r="O40" s="1"/>
  <c r="N46"/>
  <c r="M46"/>
  <c r="L46"/>
  <c r="K46"/>
  <c r="K43" s="1"/>
  <c r="K40" s="1"/>
  <c r="J46"/>
  <c r="I46"/>
  <c r="H46"/>
  <c r="H43" s="1"/>
  <c r="H40" s="1"/>
  <c r="O45"/>
  <c r="O42" s="1"/>
  <c r="N45"/>
  <c r="N42" s="1"/>
  <c r="M45"/>
  <c r="M42" s="1"/>
  <c r="L45"/>
  <c r="L42" s="1"/>
  <c r="K45"/>
  <c r="K42" s="1"/>
  <c r="J45"/>
  <c r="J42" s="1"/>
  <c r="I45"/>
  <c r="I42" s="1"/>
  <c r="H45"/>
  <c r="H42" s="1"/>
  <c r="O44"/>
  <c r="O41" s="1"/>
  <c r="N44"/>
  <c r="N41" s="1"/>
  <c r="M44"/>
  <c r="M41" s="1"/>
  <c r="L44"/>
  <c r="L41" s="1"/>
  <c r="K44"/>
  <c r="K41" s="1"/>
  <c r="J44"/>
  <c r="J41" s="1"/>
  <c r="I44"/>
  <c r="I41" s="1"/>
  <c r="H44"/>
  <c r="H41" s="1"/>
  <c r="G39"/>
  <c r="G36" s="1"/>
  <c r="G38"/>
  <c r="G35" s="1"/>
  <c r="O37"/>
  <c r="O34" s="1"/>
  <c r="N37"/>
  <c r="N34" s="1"/>
  <c r="M37"/>
  <c r="M34" s="1"/>
  <c r="L37"/>
  <c r="L34" s="1"/>
  <c r="K37"/>
  <c r="K34" s="1"/>
  <c r="J37"/>
  <c r="J34" s="1"/>
  <c r="I37"/>
  <c r="I34" s="1"/>
  <c r="H37"/>
  <c r="H34" s="1"/>
  <c r="O36"/>
  <c r="N36"/>
  <c r="M36"/>
  <c r="L36"/>
  <c r="K36"/>
  <c r="J36"/>
  <c r="I36"/>
  <c r="H36"/>
  <c r="L35"/>
  <c r="K35"/>
  <c r="J35"/>
  <c r="I35"/>
  <c r="H35"/>
  <c r="G28"/>
  <c r="G22" s="1"/>
  <c r="G19" s="1"/>
  <c r="G31" s="1"/>
  <c r="G27"/>
  <c r="O26"/>
  <c r="N26"/>
  <c r="M26"/>
  <c r="M20" s="1"/>
  <c r="M17" s="1"/>
  <c r="M29" s="1"/>
  <c r="L26"/>
  <c r="K26"/>
  <c r="J26"/>
  <c r="I26"/>
  <c r="I20" s="1"/>
  <c r="I17" s="1"/>
  <c r="I29" s="1"/>
  <c r="H26"/>
  <c r="G25"/>
  <c r="G24"/>
  <c r="O23"/>
  <c r="N23"/>
  <c r="M23"/>
  <c r="L23"/>
  <c r="K23"/>
  <c r="J23"/>
  <c r="I23"/>
  <c r="H23"/>
  <c r="O22"/>
  <c r="O19" s="1"/>
  <c r="O31" s="1"/>
  <c r="N22"/>
  <c r="M22"/>
  <c r="M19" s="1"/>
  <c r="M31" s="1"/>
  <c r="L22"/>
  <c r="L19" s="1"/>
  <c r="L31" s="1"/>
  <c r="K22"/>
  <c r="K19" s="1"/>
  <c r="K31" s="1"/>
  <c r="J22"/>
  <c r="J19" s="1"/>
  <c r="J31" s="1"/>
  <c r="I22"/>
  <c r="I19" s="1"/>
  <c r="I31" s="1"/>
  <c r="H22"/>
  <c r="H19" s="1"/>
  <c r="H31" s="1"/>
  <c r="O21"/>
  <c r="O18" s="1"/>
  <c r="O30" s="1"/>
  <c r="N21"/>
  <c r="N18" s="1"/>
  <c r="N30" s="1"/>
  <c r="M21"/>
  <c r="M18" s="1"/>
  <c r="M30" s="1"/>
  <c r="L21"/>
  <c r="L18" s="1"/>
  <c r="L30" s="1"/>
  <c r="K21"/>
  <c r="K18" s="1"/>
  <c r="K30" s="1"/>
  <c r="J21"/>
  <c r="J18" s="1"/>
  <c r="J30" s="1"/>
  <c r="I21"/>
  <c r="I18" s="1"/>
  <c r="I30" s="1"/>
  <c r="H21"/>
  <c r="H18" s="1"/>
  <c r="H30" s="1"/>
  <c r="O20"/>
  <c r="O17" s="1"/>
  <c r="O29" s="1"/>
  <c r="N19"/>
  <c r="N31" s="1"/>
  <c r="M293" l="1"/>
  <c r="N152"/>
  <c r="N151" s="1"/>
  <c r="M343"/>
  <c r="G343" s="1"/>
  <c r="L43"/>
  <c r="L40" s="1"/>
  <c r="J43"/>
  <c r="J40" s="1"/>
  <c r="N43"/>
  <c r="N40" s="1"/>
  <c r="H100"/>
  <c r="H97" s="1"/>
  <c r="J20"/>
  <c r="J17" s="1"/>
  <c r="J29" s="1"/>
  <c r="N20"/>
  <c r="N17" s="1"/>
  <c r="N29" s="1"/>
  <c r="G118"/>
  <c r="G129"/>
  <c r="G126" s="1"/>
  <c r="L175"/>
  <c r="G282"/>
  <c r="J325"/>
  <c r="O312"/>
  <c r="O309" s="1"/>
  <c r="O324" s="1"/>
  <c r="I344"/>
  <c r="G344" s="1"/>
  <c r="I87"/>
  <c r="I84" s="1"/>
  <c r="L154"/>
  <c r="G306"/>
  <c r="G303" s="1"/>
  <c r="G300" s="1"/>
  <c r="G215"/>
  <c r="G295"/>
  <c r="M214"/>
  <c r="G214" s="1"/>
  <c r="M217"/>
  <c r="M212" s="1"/>
  <c r="M195"/>
  <c r="G294"/>
  <c r="G26"/>
  <c r="K68"/>
  <c r="O68"/>
  <c r="O69"/>
  <c r="G145"/>
  <c r="I173"/>
  <c r="I172" s="1"/>
  <c r="G172" s="1"/>
  <c r="H303"/>
  <c r="H300" s="1"/>
  <c r="H312"/>
  <c r="H309" s="1"/>
  <c r="L312"/>
  <c r="L309" s="1"/>
  <c r="L324" s="1"/>
  <c r="G313"/>
  <c r="G310" s="1"/>
  <c r="G325" s="1"/>
  <c r="J312"/>
  <c r="J309" s="1"/>
  <c r="N312"/>
  <c r="N309" s="1"/>
  <c r="N324" s="1"/>
  <c r="H20"/>
  <c r="H17" s="1"/>
  <c r="H29" s="1"/>
  <c r="L20"/>
  <c r="L17" s="1"/>
  <c r="L29" s="1"/>
  <c r="G21"/>
  <c r="G18" s="1"/>
  <c r="G30" s="1"/>
  <c r="K75"/>
  <c r="K72" s="1"/>
  <c r="G139"/>
  <c r="G155"/>
  <c r="M175"/>
  <c r="L67"/>
  <c r="K69"/>
  <c r="G46"/>
  <c r="G121"/>
  <c r="K312"/>
  <c r="K309" s="1"/>
  <c r="K20"/>
  <c r="K17" s="1"/>
  <c r="K29" s="1"/>
  <c r="O194"/>
  <c r="O341" s="1"/>
  <c r="L195"/>
  <c r="G109"/>
  <c r="J100"/>
  <c r="J97" s="1"/>
  <c r="N100"/>
  <c r="N97" s="1"/>
  <c r="H154"/>
  <c r="G164"/>
  <c r="H176"/>
  <c r="G176" s="1"/>
  <c r="O175"/>
  <c r="G175" s="1"/>
  <c r="K325"/>
  <c r="L100"/>
  <c r="L97" s="1"/>
  <c r="G225"/>
  <c r="I68"/>
  <c r="K87"/>
  <c r="K84" s="1"/>
  <c r="G101"/>
  <c r="G98" s="1"/>
  <c r="K100"/>
  <c r="K97" s="1"/>
  <c r="O100"/>
  <c r="O97" s="1"/>
  <c r="J127"/>
  <c r="J124" s="1"/>
  <c r="N127"/>
  <c r="N124" s="1"/>
  <c r="K127"/>
  <c r="K124" s="1"/>
  <c r="O127"/>
  <c r="O124" s="1"/>
  <c r="G188"/>
  <c r="M185"/>
  <c r="J293"/>
  <c r="J217" s="1"/>
  <c r="J212" s="1"/>
  <c r="L293"/>
  <c r="L217" s="1"/>
  <c r="L212" s="1"/>
  <c r="H325"/>
  <c r="J68"/>
  <c r="H68"/>
  <c r="L68"/>
  <c r="I43"/>
  <c r="I40" s="1"/>
  <c r="I67" s="1"/>
  <c r="M43"/>
  <c r="M40" s="1"/>
  <c r="M67" s="1"/>
  <c r="G45"/>
  <c r="G42" s="1"/>
  <c r="G69" s="1"/>
  <c r="G52"/>
  <c r="G58"/>
  <c r="K195"/>
  <c r="I100"/>
  <c r="I97" s="1"/>
  <c r="M100"/>
  <c r="M97" s="1"/>
  <c r="G112"/>
  <c r="L127"/>
  <c r="L124" s="1"/>
  <c r="G136"/>
  <c r="G157"/>
  <c r="G181"/>
  <c r="J194"/>
  <c r="N194"/>
  <c r="G90"/>
  <c r="G88"/>
  <c r="G85" s="1"/>
  <c r="G89"/>
  <c r="G86" s="1"/>
  <c r="G102"/>
  <c r="G99" s="1"/>
  <c r="H126"/>
  <c r="G133"/>
  <c r="G142"/>
  <c r="G156"/>
  <c r="I166"/>
  <c r="G166" s="1"/>
  <c r="G178"/>
  <c r="H188"/>
  <c r="K293"/>
  <c r="K217" s="1"/>
  <c r="K212" s="1"/>
  <c r="O217"/>
  <c r="O212" s="1"/>
  <c r="J324"/>
  <c r="G318"/>
  <c r="G338"/>
  <c r="G290"/>
  <c r="N68"/>
  <c r="K194"/>
  <c r="K341" s="1"/>
  <c r="O195"/>
  <c r="O342" s="1"/>
  <c r="K151"/>
  <c r="O151"/>
  <c r="J341"/>
  <c r="I69"/>
  <c r="I342" s="1"/>
  <c r="M69"/>
  <c r="G49"/>
  <c r="G55"/>
  <c r="J195"/>
  <c r="L194"/>
  <c r="L341" s="1"/>
  <c r="J87"/>
  <c r="J84" s="1"/>
  <c r="G106"/>
  <c r="G115"/>
  <c r="G148"/>
  <c r="G160"/>
  <c r="G204"/>
  <c r="G201" s="1"/>
  <c r="G198" s="1"/>
  <c r="G207" s="1"/>
  <c r="G222"/>
  <c r="G228"/>
  <c r="H324"/>
  <c r="I325"/>
  <c r="G315"/>
  <c r="M312"/>
  <c r="M309" s="1"/>
  <c r="M324" s="1"/>
  <c r="G213"/>
  <c r="G94"/>
  <c r="G44"/>
  <c r="G41" s="1"/>
  <c r="G68" s="1"/>
  <c r="M68"/>
  <c r="G276"/>
  <c r="G190"/>
  <c r="M127"/>
  <c r="M124" s="1"/>
  <c r="G130"/>
  <c r="G78"/>
  <c r="K67"/>
  <c r="H69"/>
  <c r="L69"/>
  <c r="L342" s="1"/>
  <c r="H67"/>
  <c r="N195"/>
  <c r="O67"/>
  <c r="J69"/>
  <c r="N69"/>
  <c r="J67"/>
  <c r="N67"/>
  <c r="L151"/>
  <c r="K324"/>
  <c r="G77"/>
  <c r="G74" s="1"/>
  <c r="G167"/>
  <c r="G169"/>
  <c r="G23"/>
  <c r="G20" s="1"/>
  <c r="G17" s="1"/>
  <c r="G29" s="1"/>
  <c r="G37"/>
  <c r="G34" s="1"/>
  <c r="H75"/>
  <c r="G76"/>
  <c r="G73" s="1"/>
  <c r="H87"/>
  <c r="H84" s="1"/>
  <c r="H99"/>
  <c r="H125"/>
  <c r="H194" s="1"/>
  <c r="I128"/>
  <c r="I125" s="1"/>
  <c r="I152"/>
  <c r="I151" s="1"/>
  <c r="M152"/>
  <c r="M151" s="1"/>
  <c r="H153"/>
  <c r="G153" s="1"/>
  <c r="K154"/>
  <c r="O154"/>
  <c r="I163"/>
  <c r="G163" s="1"/>
  <c r="I293"/>
  <c r="I217" s="1"/>
  <c r="I212" s="1"/>
  <c r="I336"/>
  <c r="G336" s="1"/>
  <c r="G103"/>
  <c r="G218"/>
  <c r="H293"/>
  <c r="I312"/>
  <c r="I309" s="1"/>
  <c r="I324" s="1"/>
  <c r="H127"/>
  <c r="I185"/>
  <c r="I187"/>
  <c r="G187" s="1"/>
  <c r="G219" l="1"/>
  <c r="G312"/>
  <c r="G309" s="1"/>
  <c r="G324" s="1"/>
  <c r="K193"/>
  <c r="M342"/>
  <c r="N341"/>
  <c r="N217"/>
  <c r="N212" s="1"/>
  <c r="G293"/>
  <c r="G173"/>
  <c r="N193"/>
  <c r="N340" s="1"/>
  <c r="G154"/>
  <c r="I194"/>
  <c r="I341" s="1"/>
  <c r="K342"/>
  <c r="G87"/>
  <c r="G84" s="1"/>
  <c r="J193"/>
  <c r="G43"/>
  <c r="G40" s="1"/>
  <c r="G67" s="1"/>
  <c r="J342"/>
  <c r="G100"/>
  <c r="G97" s="1"/>
  <c r="O193"/>
  <c r="M194"/>
  <c r="M341" s="1"/>
  <c r="M184"/>
  <c r="M193" s="1"/>
  <c r="M340" s="1"/>
  <c r="O340"/>
  <c r="I127"/>
  <c r="I124" s="1"/>
  <c r="I193" s="1"/>
  <c r="I340" s="1"/>
  <c r="K340"/>
  <c r="N342"/>
  <c r="H151"/>
  <c r="G151" s="1"/>
  <c r="H195"/>
  <c r="G195" s="1"/>
  <c r="G342" s="1"/>
  <c r="L193"/>
  <c r="L340" s="1"/>
  <c r="J340"/>
  <c r="H341"/>
  <c r="G128"/>
  <c r="G125" s="1"/>
  <c r="I184"/>
  <c r="G185"/>
  <c r="H217"/>
  <c r="G152"/>
  <c r="G75"/>
  <c r="G72" s="1"/>
  <c r="H72"/>
  <c r="H124"/>
  <c r="G212" l="1"/>
  <c r="G184"/>
  <c r="G127"/>
  <c r="G124" s="1"/>
  <c r="H342"/>
  <c r="H193"/>
  <c r="G217"/>
  <c r="H212"/>
  <c r="G194"/>
  <c r="G341" s="1"/>
  <c r="G193" l="1"/>
  <c r="G340" s="1"/>
  <c r="H340"/>
</calcChain>
</file>

<file path=xl/sharedStrings.xml><?xml version="1.0" encoding="utf-8"?>
<sst xmlns="http://schemas.openxmlformats.org/spreadsheetml/2006/main" count="1463" uniqueCount="203">
  <si>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</si>
  <si>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</si>
  <si>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</si>
  <si>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</si>
  <si>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</si>
  <si>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</si>
  <si>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</si>
  <si>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</si>
  <si>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</si>
  <si>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</si>
  <si>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</si>
  <si>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</si>
  <si>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</si>
  <si>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</si>
  <si>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</si>
  <si>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</si>
  <si>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</si>
  <si>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</si>
  <si>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</si>
  <si>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</si>
  <si>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</si>
  <si>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</si>
  <si>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</si>
  <si>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</si>
  <si>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</si>
  <si>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</si>
  <si>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</si>
  <si>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</si>
  <si>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</si>
  <si>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</si>
  <si>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</si>
  <si>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</si>
  <si>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</si>
  <si>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</si>
  <si>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</si>
  <si>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</si>
  <si>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</si>
  <si>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Итого по подпрограмме4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</si>
  <si>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</si>
  <si>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</si>
  <si>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Приобретение и установка дорожных знаков</t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</si>
  <si>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</si>
  <si>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</si>
  <si>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</si>
  <si>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</si>
  <si>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</si>
  <si>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</si>
  <si>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</si>
  <si>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</si>
  <si>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</si>
  <si>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</si>
  <si>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</si>
  <si>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</si>
  <si>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</si>
  <si>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</si>
  <si>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</si>
  <si>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t>протяженность отремонтирован дорог</t>
  </si>
  <si>
    <t>Итого по  подпрогамме3</t>
  </si>
  <si>
    <t>1.Налоговых и неналоговых доходов</t>
  </si>
  <si>
    <t>приобретение призов и подарков несовершеннолетним  участникам конкурсов и викторин по ПДД</t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</si>
  <si>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</si>
  <si>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</si>
  <si>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</si>
  <si>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t>Доля  пешеходных переходов соответствующих требованиям законодатльства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</si>
  <si>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</si>
  <si>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</si>
  <si>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</si>
  <si>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</si>
  <si>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</si>
  <si>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</si>
  <si>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</si>
  <si>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</si>
  <si>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</si>
  <si>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</si>
  <si>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t>Доля  пешеходных переходов у образовательных учреждений,обустроенных ограждениями</t>
  </si>
  <si>
    <t>2.Собственные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</si>
  <si>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</si>
  <si>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</si>
  <si>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</si>
  <si>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</si>
  <si>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благоустройство тротуара от здания центра по делам молодежи и физической культуры и спорта до ул Победы в р.п.Полтавка.</t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</si>
  <si>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</si>
  <si>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</si>
  <si>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</si>
  <si>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</si>
  <si>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</si>
  <si>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t>Выполнение работ по проектированию объекта капитального строительства "Реконструкция участков теплосети в р.п.Полтавка"</t>
  </si>
  <si>
    <t>Подпрограмма 5 "Комплексное развитие транспортной инфраструктуры Полтавского городского поселения"</t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</si>
  <si>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</si>
  <si>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</si>
  <si>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</si>
  <si>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</si>
  <si>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</si>
  <si>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К-во приобретенной трубной продукции технологического назначения</t>
  </si>
  <si>
    <t>м</t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</si>
  <si>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</si>
  <si>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</si>
  <si>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</si>
  <si>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t>3.Средства районного бюджета</t>
  </si>
  <si>
    <t>2.Собственные средства жителей+ спонсорская помощь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</si>
  <si>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</si>
  <si>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</si>
  <si>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</si>
  <si>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</si>
  <si>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</si>
  <si>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</si>
  <si>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</si>
  <si>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</si>
  <si>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</si>
  <si>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</si>
  <si>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</si>
  <si>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</si>
  <si>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t>Оформление технических планов в отношении безхозяйных газопроводов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</si>
  <si>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</si>
  <si>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</si>
  <si>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</si>
  <si>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</si>
  <si>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</si>
  <si>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</si>
  <si>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</si>
  <si>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</si>
  <si>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</si>
  <si>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</si>
  <si>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</si>
  <si>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</si>
  <si>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</si>
  <si>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</si>
  <si>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t>Мероприятия по борьбе с наркосодержащими растениями</t>
  </si>
  <si>
    <t>Содержание автомобильных дорог общего пользования</t>
  </si>
  <si>
    <t>м/шт</t>
  </si>
  <si>
    <t>Обустройство тротуара по улице Калинина от дома №4 до дома № 62 и по ул.Гуртьева от д.№2 до д. №96 в р.п. Полтавка</t>
  </si>
  <si>
    <t>Приобретение маневренного жилого фонда</t>
  </si>
  <si>
    <t>чел.</t>
  </si>
  <si>
    <t>Оформление технических планов в отношении бесхозяйных сетей жилищно-коммунального хозяйства</t>
  </si>
  <si>
    <t>Соисполнитель, исполнитель основного мероприятия, исполнитель программы, исполнитель мероприятия</t>
  </si>
  <si>
    <t>в том числе по годам реализации муниципальной программы</t>
  </si>
  <si>
    <t>Подпрограмма1 "Содействие занятости населения Полтавского городского поселения"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</si>
  <si>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</t>
  </si>
  <si>
    <t>Доля бесхозяйных сетей жилищно-коммунального хозяйства, в отношении кото-рых подготовлены технические планы, в об-щем количестве бесхозяйных сетей жилищно-коммунального хозяйства, в отношении кото-рых планировалась подготовка технических планов</t>
  </si>
  <si>
    <t>Строительство новых участков системы водоснабжения</t>
  </si>
  <si>
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</si>
  <si>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</si>
  <si>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 ) накопления твердых коммунальных отходов с контейнерами (бункерами)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</si>
  <si>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поселении"</t>
  </si>
  <si>
    <t>Капитальный ремонт, ремонт автомобильных дорог общего пользования местного значения в поселениях (Полтавское городское поселение Полтавского муниципального района Омской области)</t>
  </si>
  <si>
    <r>
      <t xml:space="preserve">Цель подпрограммы </t>
    </r>
    <r>
      <rPr>
        <sz val="9"/>
        <rFont val="Times New Roman"/>
        <family val="1"/>
        <charset val="204"/>
      </rPr>
      <t xml:space="preserve">Обеспечение охраны жизни, здоровья граждан и их имущества, гарантий их законных прав на безопасные условия движения на дорогах 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</si>
  <si>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</t>
    </r>
  </si>
  <si>
    <t>3.Собственные средства жителей</t>
  </si>
  <si>
    <t>4.Средства районного бюджета</t>
  </si>
  <si>
    <t>ВСЕГО ПО МУНИЦИПАЛЬНОЙ ПРОГРАММЕ  "Социально-экономическое развитие Полтавского городского поселения"</t>
  </si>
  <si>
    <t>Создание условий для обеспечения деятельности бани</t>
  </si>
  <si>
    <t>количество граждан,
воспользовавшихся услугами  бани</t>
  </si>
  <si>
    <t>Площадь автомобильных дорого местного значения, в отношении которых произведен ремонт</t>
  </si>
  <si>
    <t>тыс.кв.м.</t>
  </si>
  <si>
    <r>
      <rPr>
        <b/>
        <sz val="9"/>
        <rFont val="Times New Roman"/>
        <family val="1"/>
        <charset val="204"/>
      </rPr>
      <t>Цель муниципальной програмы:</t>
    </r>
    <r>
      <rPr>
        <sz val="9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</si>
  <si>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rFont val="Times New Roman"/>
        <family val="1"/>
        <charset val="204"/>
      </rPr>
      <t>Задачи муниципальной программы:</t>
    </r>
    <r>
      <rPr>
        <sz val="9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</si>
  <si>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</si>
  <si>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rFont val="Times New Roman"/>
        <family val="1"/>
        <charset val="204"/>
      </rPr>
      <t xml:space="preserve">Основное мероприятие1 </t>
    </r>
    <r>
      <rPr>
        <sz val="9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</si>
  <si>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rFont val="Times New Roman"/>
        <family val="1"/>
        <charset val="204"/>
      </rPr>
      <t>Цель программы2</t>
    </r>
    <r>
      <rPr>
        <sz val="9"/>
        <rFont val="Times New Roman"/>
        <family val="1"/>
        <charset val="204"/>
      </rPr>
      <t xml:space="preserve"> Создание необходимых условий для эффективного осуществления полномочий Администрации Полтавского городского поселения в сфере управления муниципальными учреждениями, формирования и развитие муниципальной собственности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</si>
  <si>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</si>
  <si>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</si>
  <si>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r>
      <rPr>
        <b/>
        <sz val="9"/>
        <rFont val="Times New Roman"/>
        <family val="1"/>
        <charset val="204"/>
      </rPr>
      <t xml:space="preserve">Задача2 </t>
    </r>
    <r>
      <rPr>
        <sz val="9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</si>
  <si>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</si>
  <si>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t xml:space="preserve">100*                </t>
    </r>
    <r>
      <rPr>
        <sz val="7"/>
        <rFont val="Times New Roman"/>
        <family val="1"/>
        <charset val="204"/>
      </rPr>
      <t xml:space="preserve">   (* - значение равно 5 единицам) </t>
    </r>
  </si>
  <si>
    <r>
      <rPr>
        <b/>
        <sz val="9"/>
        <rFont val="Times New Roman"/>
        <family val="1"/>
        <charset val="204"/>
      </rPr>
      <t>Цель подпрограммы 3</t>
    </r>
    <r>
      <rPr>
        <sz val="9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</si>
  <si>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</si>
  <si>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</si>
  <si>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rFont val="Times New Roman"/>
        <family val="1"/>
        <charset val="204"/>
      </rPr>
      <t>Задача2</t>
    </r>
    <r>
      <rPr>
        <sz val="9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</si>
  <si>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</si>
  <si>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r>
      <rPr>
        <b/>
        <sz val="9"/>
        <rFont val="Times New Roman"/>
        <family val="1"/>
        <charset val="204"/>
      </rPr>
      <t>Задача3</t>
    </r>
    <r>
      <rPr>
        <sz val="9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</si>
  <si>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</si>
  <si>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sz val="8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rFont val="Times New Roman"/>
        <family val="1"/>
        <charset val="204"/>
      </rPr>
      <t>.</t>
    </r>
    <r>
      <rPr>
        <sz val="9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</si>
  <si>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r>
      <rPr>
        <b/>
        <sz val="9"/>
        <rFont val="Times New Roman"/>
        <family val="1"/>
        <charset val="204"/>
      </rPr>
      <t>Задача 4</t>
    </r>
    <r>
      <rPr>
        <sz val="9"/>
        <rFont val="Times New Roman"/>
        <family val="1"/>
        <charset val="204"/>
      </rPr>
      <t xml:space="preserve"> Создание условий для комфортного проживания граждан 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</si>
  <si>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</si>
  <si>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Реализация инициативного проекта "Благоустройство пешеходной зоны от здания номер 9 по ул. Комсомольская до здания номер 21 по ул. Победы в р.п. Полтавка Полтавского района Омской области "</t>
  </si>
  <si>
    <r>
      <t xml:space="preserve">Задача 5                  </t>
    </r>
    <r>
      <rPr>
        <sz val="9"/>
        <rFont val="Times New Roman"/>
        <family val="1"/>
        <charset val="204"/>
      </rPr>
      <t xml:space="preserve"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</t>
    </r>
  </si>
  <si>
    <r>
      <t xml:space="preserve">Основное           мероприятие 1                                                 </t>
    </r>
    <r>
      <rPr>
        <sz val="9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</si>
  <si>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</si>
  <si>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Повышение уровня комплексного обустройства городского поселения</t>
    </r>
  </si>
  <si>
    <r>
      <t xml:space="preserve">Задача 7                </t>
    </r>
    <r>
      <rPr>
        <sz val="9"/>
        <rFont val="Times New Roman"/>
        <family val="1"/>
        <charset val="204"/>
      </rPr>
      <t>Обеспечения условий для осуществления гражданами права на жилище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</si>
  <si>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Формирование муниципального жилого фонда</t>
    </r>
  </si>
  <si>
    <t>количество граждан, обеспеченных жилым помещением</t>
  </si>
  <si>
    <t>Оплата взносов за капитальный ремонт общего имущества в многоквартирных домах</t>
  </si>
  <si>
    <r>
      <t xml:space="preserve">Задача 8                        </t>
    </r>
    <r>
      <rPr>
        <sz val="9"/>
        <rFont val="Times New Roman"/>
        <family val="1"/>
        <charset val="204"/>
      </rPr>
      <t>Создание условий для 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</si>
  <si>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</si>
  <si>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>Цель подпрограммы4</t>
    </r>
    <r>
      <rPr>
        <sz val="9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</si>
  <si>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rFont val="Times New Roman"/>
        <family val="1"/>
        <charset val="204"/>
      </rPr>
      <t xml:space="preserve">Увеличение производства сельскохозяйственной продукции в крестьянских (фермерских) и личных подсобных хозяйствах </t>
    </r>
  </si>
  <si>
    <r>
      <t xml:space="preserve">Основное мероприятие1 </t>
    </r>
    <r>
      <rPr>
        <sz val="9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</si>
  <si>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rFont val="Times New Roman"/>
        <family val="1"/>
        <charset val="204"/>
      </rPr>
      <t xml:space="preserve">Цель подпрограммы 5 </t>
    </r>
    <r>
      <rPr>
        <sz val="9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</si>
  <si>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r>
      <t xml:space="preserve">Задача1 </t>
    </r>
    <r>
      <rPr>
        <sz val="9"/>
        <rFont val="Times New Roman"/>
        <family val="1"/>
        <charset val="204"/>
      </rPr>
      <t>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  </r>
  </si>
  <si>
    <r>
      <t xml:space="preserve">Основное мероприятие 1   </t>
    </r>
    <r>
      <rPr>
        <sz val="9"/>
        <rFont val="Times New Roman"/>
        <family val="1"/>
        <charset val="204"/>
      </rPr>
      <t>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  </r>
  </si>
  <si>
    <t>Ремонт автомобильной дороги по ул. Октябрьская от дома № 1 до пересечения с ул. Пушкина и от пересечения с ул.Ленина до дома № 25  в р.п. Полтавка.</t>
  </si>
  <si>
    <t>Устройство тротуара по ул. Победы в р.п. Полтавка Полтавского района Омской области</t>
  </si>
  <si>
    <r>
      <t xml:space="preserve">Основное мероприятие </t>
    </r>
    <r>
      <rPr>
        <sz val="9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</si>
  <si>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9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</si>
  <si>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  </t>
    </r>
    <r>
      <rPr>
        <sz val="9"/>
        <rFont val="Times New Roman"/>
        <family val="1"/>
        <charset val="204"/>
      </rPr>
      <t>Модернизация пешеходных переходов</t>
    </r>
  </si>
  <si>
    <r>
      <t xml:space="preserve">Цель подпрограммы </t>
    </r>
    <r>
      <rPr>
        <sz val="9"/>
        <rFont val="Times New Roman"/>
        <family val="1"/>
        <charset val="204"/>
      </rPr>
      <t>Повышение активности участия населения в осуществлении местного самоуправления и развитии территории муниципального образования.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</si>
  <si>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</t>
    </r>
  </si>
  <si>
    <r>
      <rPr>
        <b/>
        <sz val="9"/>
        <rFont val="Times New Roman"/>
        <family val="1"/>
        <charset val="204"/>
      </rPr>
      <t xml:space="preserve">Основное мероприятие   </t>
    </r>
    <r>
      <rPr>
        <sz val="9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</si>
  <si>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 xml:space="preserve">Приложение </t>
  </si>
  <si>
    <t>Реализация инициативнах проектов в сфере дорожного хозяйства</t>
  </si>
  <si>
    <t xml:space="preserve">Количество реализованных инициативных проектов
</t>
  </si>
  <si>
    <t>к постановлению № 47 от 28.06.2024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</si>
</sst>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2"/>
      <color rgb="FF00B05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8">
    <xf numFmtId="0" fontId="0" fillId="0" borderId="0" xfId="0"/>
    <xf numFmtId="0" fontId="1" fillId="0" borderId="0" xfId="0" applyFont="1"/>
    <xf numFmtId="0" fontId="0" fillId="2" borderId="0" xfId="0" applyFill="1"/>
    <xf numFmtId="2" fontId="4" fillId="2" borderId="1" xfId="0" applyNumberFormat="1" applyFont="1" applyFill="1" applyBorder="1"/>
    <xf numFmtId="0" fontId="7" fillId="0" borderId="0" xfId="0" applyFont="1"/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top" wrapText="1" shrinkToFit="1"/>
    </xf>
    <xf numFmtId="0" fontId="9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2" fontId="10" fillId="2" borderId="1" xfId="0" applyNumberFormat="1" applyFont="1" applyFill="1" applyBorder="1"/>
    <xf numFmtId="0" fontId="9" fillId="2" borderId="1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 shrinkToFit="1"/>
    </xf>
    <xf numFmtId="0" fontId="6" fillId="3" borderId="6" xfId="0" applyFont="1" applyFill="1" applyBorder="1" applyAlignment="1">
      <alignment vertical="top" wrapText="1" shrinkToFit="1"/>
    </xf>
    <xf numFmtId="0" fontId="6" fillId="3" borderId="7" xfId="0" applyFont="1" applyFill="1" applyBorder="1" applyAlignment="1">
      <alignment vertical="top" wrapText="1" shrinkToFit="1"/>
    </xf>
    <xf numFmtId="0" fontId="4" fillId="2" borderId="1" xfId="0" applyFont="1" applyFill="1" applyBorder="1"/>
    <xf numFmtId="0" fontId="11" fillId="0" borderId="0" xfId="0" applyFont="1"/>
    <xf numFmtId="0" fontId="9" fillId="0" borderId="1" xfId="0" applyFont="1" applyBorder="1" applyAlignment="1">
      <alignment vertical="top" wrapText="1" shrinkToFit="1"/>
    </xf>
    <xf numFmtId="0" fontId="9" fillId="2" borderId="1" xfId="0" applyFont="1" applyFill="1" applyBorder="1" applyAlignment="1">
      <alignment vertical="top" wrapText="1" shrinkToFit="1"/>
    </xf>
    <xf numFmtId="0" fontId="9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wrapText="1" shrinkToFi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2" fontId="4" fillId="0" borderId="1" xfId="0" applyNumberFormat="1" applyFont="1" applyBorder="1"/>
    <xf numFmtId="0" fontId="9" fillId="0" borderId="1" xfId="0" applyFont="1" applyBorder="1"/>
    <xf numFmtId="0" fontId="11" fillId="2" borderId="1" xfId="0" applyFont="1" applyFill="1" applyBorder="1"/>
    <xf numFmtId="0" fontId="11" fillId="2" borderId="4" xfId="0" applyFont="1" applyFill="1" applyBorder="1"/>
    <xf numFmtId="0" fontId="5" fillId="2" borderId="1" xfId="0" applyFont="1" applyFill="1" applyBorder="1" applyAlignment="1">
      <alignment vertical="top" wrapText="1"/>
    </xf>
    <xf numFmtId="0" fontId="11" fillId="2" borderId="0" xfId="0" applyFont="1" applyFill="1"/>
    <xf numFmtId="2" fontId="4" fillId="2" borderId="4" xfId="0" applyNumberFormat="1" applyFont="1" applyFill="1" applyBorder="1"/>
    <xf numFmtId="0" fontId="9" fillId="0" borderId="1" xfId="0" applyFont="1" applyBorder="1" applyAlignment="1">
      <alignment vertical="top"/>
    </xf>
    <xf numFmtId="0" fontId="5" fillId="0" borderId="6" xfId="0" applyFont="1" applyBorder="1" applyAlignment="1">
      <alignment horizontal="center"/>
    </xf>
    <xf numFmtId="2" fontId="4" fillId="2" borderId="1" xfId="0" applyNumberFormat="1" applyFont="1" applyFill="1" applyBorder="1" applyAlignment="1">
      <alignment horizontal="right"/>
    </xf>
    <xf numFmtId="0" fontId="5" fillId="0" borderId="7" xfId="0" applyFont="1" applyBorder="1"/>
    <xf numFmtId="0" fontId="5" fillId="2" borderId="4" xfId="0" applyFont="1" applyFill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9" fillId="2" borderId="4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4" fillId="2" borderId="4" xfId="0" applyFont="1" applyFill="1" applyBorder="1"/>
    <xf numFmtId="0" fontId="5" fillId="2" borderId="11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9" fillId="0" borderId="7" xfId="0" applyFont="1" applyBorder="1" applyAlignment="1">
      <alignment vertical="top"/>
    </xf>
    <xf numFmtId="2" fontId="4" fillId="0" borderId="4" xfId="0" applyNumberFormat="1" applyFont="1" applyBorder="1"/>
    <xf numFmtId="0" fontId="9" fillId="0" borderId="4" xfId="0" applyFont="1" applyBorder="1" applyAlignment="1">
      <alignment wrapText="1"/>
    </xf>
    <xf numFmtId="0" fontId="4" fillId="0" borderId="1" xfId="0" applyFont="1" applyBorder="1"/>
    <xf numFmtId="0" fontId="11" fillId="0" borderId="1" xfId="0" applyFont="1" applyBorder="1"/>
    <xf numFmtId="0" fontId="11" fillId="2" borderId="0" xfId="0" applyFont="1" applyFill="1" applyBorder="1"/>
    <xf numFmtId="0" fontId="4" fillId="0" borderId="4" xfId="0" applyFont="1" applyBorder="1"/>
    <xf numFmtId="0" fontId="11" fillId="2" borderId="7" xfId="0" applyFont="1" applyFill="1" applyBorder="1"/>
    <xf numFmtId="0" fontId="9" fillId="0" borderId="1" xfId="0" applyFont="1" applyBorder="1" applyAlignment="1">
      <alignment vertical="center"/>
    </xf>
    <xf numFmtId="2" fontId="11" fillId="0" borderId="1" xfId="0" applyNumberFormat="1" applyFont="1" applyBorder="1"/>
    <xf numFmtId="0" fontId="13" fillId="2" borderId="4" xfId="0" applyFont="1" applyFill="1" applyBorder="1"/>
    <xf numFmtId="0" fontId="12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5" fillId="2" borderId="5" xfId="0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top" wrapText="1" shrinkToFit="1"/>
    </xf>
    <xf numFmtId="0" fontId="5" fillId="2" borderId="7" xfId="0" applyFont="1" applyFill="1" applyBorder="1" applyAlignment="1">
      <alignment horizontal="center" vertical="top" wrapText="1" shrinkToFit="1"/>
    </xf>
    <xf numFmtId="0" fontId="5" fillId="2" borderId="5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1" xfId="0" applyFont="1" applyFill="1" applyBorder="1" applyAlignment="1"/>
    <xf numFmtId="0" fontId="4" fillId="0" borderId="1" xfId="0" applyFont="1" applyBorder="1" applyAlignment="1">
      <alignment wrapText="1"/>
    </xf>
    <xf numFmtId="2" fontId="15" fillId="2" borderId="1" xfId="0" applyNumberFormat="1" applyFont="1" applyFill="1" applyBorder="1"/>
    <xf numFmtId="0" fontId="15" fillId="2" borderId="1" xfId="0" applyFont="1" applyFill="1" applyBorder="1" applyAlignment="1">
      <alignment horizontal="center" vertical="top" wrapText="1" shrinkToFit="1"/>
    </xf>
    <xf numFmtId="0" fontId="16" fillId="2" borderId="1" xfId="0" applyFont="1" applyFill="1" applyBorder="1" applyAlignment="1">
      <alignment horizontal="center" wrapText="1" shrinkToFit="1"/>
    </xf>
    <xf numFmtId="0" fontId="17" fillId="2" borderId="1" xfId="0" applyFont="1" applyFill="1" applyBorder="1" applyAlignment="1">
      <alignment horizontal="center"/>
    </xf>
    <xf numFmtId="0" fontId="0" fillId="2" borderId="1" xfId="0" applyFont="1" applyFill="1" applyBorder="1"/>
    <xf numFmtId="2" fontId="18" fillId="2" borderId="1" xfId="0" applyNumberFormat="1" applyFont="1" applyFill="1" applyBorder="1"/>
    <xf numFmtId="2" fontId="15" fillId="0" borderId="1" xfId="0" applyNumberFormat="1" applyFont="1" applyBorder="1"/>
    <xf numFmtId="0" fontId="19" fillId="2" borderId="1" xfId="0" applyFont="1" applyFill="1" applyBorder="1"/>
    <xf numFmtId="0" fontId="15" fillId="2" borderId="1" xfId="0" applyFont="1" applyFill="1" applyBorder="1"/>
    <xf numFmtId="0" fontId="0" fillId="2" borderId="0" xfId="0" applyFont="1" applyFill="1"/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2" fontId="20" fillId="0" borderId="1" xfId="0" applyNumberFormat="1" applyFont="1" applyBorder="1"/>
    <xf numFmtId="0" fontId="5" fillId="0" borderId="1" xfId="0" applyFont="1" applyBorder="1" applyAlignment="1">
      <alignment wrapText="1"/>
    </xf>
    <xf numFmtId="2" fontId="5" fillId="2" borderId="1" xfId="0" applyNumberFormat="1" applyFont="1" applyFill="1" applyBorder="1"/>
    <xf numFmtId="0" fontId="5" fillId="2" borderId="1" xfId="0" applyFont="1" applyFill="1" applyBorder="1"/>
    <xf numFmtId="0" fontId="21" fillId="0" borderId="0" xfId="0" applyFont="1"/>
    <xf numFmtId="0" fontId="9" fillId="2" borderId="5" xfId="0" applyFont="1" applyFill="1" applyBorder="1" applyAlignment="1">
      <alignment vertical="top"/>
    </xf>
    <xf numFmtId="0" fontId="9" fillId="2" borderId="6" xfId="0" applyFont="1" applyFill="1" applyBorder="1" applyAlignment="1">
      <alignment vertical="top"/>
    </xf>
    <xf numFmtId="0" fontId="9" fillId="2" borderId="7" xfId="0" applyFont="1" applyFill="1" applyBorder="1" applyAlignment="1">
      <alignment vertical="top"/>
    </xf>
    <xf numFmtId="0" fontId="22" fillId="2" borderId="1" xfId="0" applyFont="1" applyFill="1" applyBorder="1"/>
    <xf numFmtId="0" fontId="6" fillId="3" borderId="10" xfId="0" applyFont="1" applyFill="1" applyBorder="1" applyAlignment="1">
      <alignment horizontal="left" vertical="top" wrapText="1" shrinkToFit="1"/>
    </xf>
    <xf numFmtId="0" fontId="6" fillId="3" borderId="12" xfId="0" applyFont="1" applyFill="1" applyBorder="1" applyAlignment="1">
      <alignment horizontal="left" vertical="top" wrapText="1" shrinkToFit="1"/>
    </xf>
    <xf numFmtId="0" fontId="6" fillId="3" borderId="15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5" fillId="3" borderId="5" xfId="0" applyFont="1" applyFill="1" applyBorder="1" applyAlignment="1">
      <alignment horizontal="left" vertical="top" wrapText="1" shrinkToFit="1"/>
    </xf>
    <xf numFmtId="0" fontId="5" fillId="3" borderId="6" xfId="0" applyFont="1" applyFill="1" applyBorder="1" applyAlignment="1">
      <alignment horizontal="left" vertical="top" wrapText="1" shrinkToFit="1"/>
    </xf>
    <xf numFmtId="0" fontId="5" fillId="3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/>
    <xf numFmtId="0" fontId="5" fillId="2" borderId="6" xfId="0" applyFont="1" applyFill="1" applyBorder="1" applyAlignment="1"/>
    <xf numFmtId="0" fontId="5" fillId="2" borderId="7" xfId="0" applyFont="1" applyFill="1" applyBorder="1" applyAlignment="1"/>
    <xf numFmtId="0" fontId="5" fillId="2" borderId="10" xfId="0" applyFont="1" applyFill="1" applyBorder="1" applyAlignment="1">
      <alignment horizontal="center" vertical="top" wrapText="1"/>
    </xf>
    <xf numFmtId="0" fontId="5" fillId="2" borderId="12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6" fillId="0" borderId="8" xfId="0" applyFont="1" applyBorder="1" applyAlignment="1">
      <alignment horizontal="left" vertical="top" wrapText="1" shrinkToFit="1"/>
    </xf>
    <xf numFmtId="0" fontId="6" fillId="0" borderId="9" xfId="0" applyFont="1" applyBorder="1" applyAlignment="1">
      <alignment horizontal="left" vertical="top" wrapText="1" shrinkToFit="1"/>
    </xf>
    <xf numFmtId="0" fontId="6" fillId="0" borderId="10" xfId="0" applyFont="1" applyBorder="1" applyAlignment="1">
      <alignment horizontal="left" vertical="top" wrapText="1" shrinkToFit="1"/>
    </xf>
    <xf numFmtId="0" fontId="6" fillId="0" borderId="11" xfId="0" applyFont="1" applyBorder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 shrinkToFit="1"/>
    </xf>
    <xf numFmtId="0" fontId="6" fillId="0" borderId="12" xfId="0" applyFont="1" applyBorder="1" applyAlignment="1">
      <alignment horizontal="left" vertical="top" wrapText="1" shrinkToFit="1"/>
    </xf>
    <xf numFmtId="0" fontId="6" fillId="0" borderId="13" xfId="0" applyFont="1" applyBorder="1" applyAlignment="1">
      <alignment horizontal="left" vertical="top" wrapText="1" shrinkToFit="1"/>
    </xf>
    <xf numFmtId="0" fontId="6" fillId="0" borderId="14" xfId="0" applyFont="1" applyBorder="1" applyAlignment="1">
      <alignment horizontal="left" vertical="top" wrapText="1" shrinkToFit="1"/>
    </xf>
    <xf numFmtId="0" fontId="6" fillId="0" borderId="15" xfId="0" applyFont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2" fontId="9" fillId="2" borderId="5" xfId="0" applyNumberFormat="1" applyFont="1" applyFill="1" applyBorder="1" applyAlignment="1">
      <alignment horizontal="center" vertical="top" wrapText="1"/>
    </xf>
    <xf numFmtId="2" fontId="9" fillId="2" borderId="6" xfId="0" applyNumberFormat="1" applyFont="1" applyFill="1" applyBorder="1" applyAlignment="1">
      <alignment horizontal="center" vertical="top" wrapText="1"/>
    </xf>
    <xf numFmtId="2" fontId="9" fillId="2" borderId="7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2" fontId="9" fillId="2" borderId="5" xfId="0" applyNumberFormat="1" applyFont="1" applyFill="1" applyBorder="1" applyAlignment="1">
      <alignment horizontal="center" wrapText="1"/>
    </xf>
    <xf numFmtId="2" fontId="9" fillId="2" borderId="6" xfId="0" applyNumberFormat="1" applyFont="1" applyFill="1" applyBorder="1" applyAlignment="1">
      <alignment horizontal="center" wrapText="1"/>
    </xf>
    <xf numFmtId="2" fontId="9" fillId="2" borderId="7" xfId="0" applyNumberFormat="1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left" vertical="top" wrapText="1" shrinkToFit="1"/>
    </xf>
    <xf numFmtId="0" fontId="5" fillId="0" borderId="6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5" fillId="0" borderId="5" xfId="0" applyFont="1" applyBorder="1" applyAlignment="1">
      <alignment horizontal="center" vertical="top" wrapText="1" shrinkToFit="1"/>
    </xf>
    <xf numFmtId="0" fontId="5" fillId="0" borderId="6" xfId="0" applyFont="1" applyBorder="1" applyAlignment="1">
      <alignment horizontal="center" vertical="top" wrapText="1" shrinkToFit="1"/>
    </xf>
    <xf numFmtId="0" fontId="5" fillId="0" borderId="7" xfId="0" applyFont="1" applyBorder="1" applyAlignment="1">
      <alignment horizontal="center" vertical="top" wrapText="1" shrinkToFit="1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14" fillId="2" borderId="5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top" wrapText="1" shrinkToFit="1"/>
    </xf>
    <xf numFmtId="0" fontId="5" fillId="2" borderId="7" xfId="0" applyFont="1" applyFill="1" applyBorder="1" applyAlignment="1">
      <alignment horizontal="center" vertical="top" wrapText="1" shrinkToFit="1"/>
    </xf>
    <xf numFmtId="0" fontId="5" fillId="2" borderId="5" xfId="0" applyFont="1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12" fillId="0" borderId="5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left" vertical="top" wrapText="1" shrinkToFit="1"/>
    </xf>
    <xf numFmtId="0" fontId="4" fillId="2" borderId="6" xfId="0" applyFont="1" applyFill="1" applyBorder="1" applyAlignment="1">
      <alignment horizontal="left" vertical="top" wrapText="1" shrinkToFit="1"/>
    </xf>
    <xf numFmtId="0" fontId="4" fillId="2" borderId="7" xfId="0" applyFont="1" applyFill="1" applyBorder="1" applyAlignment="1">
      <alignment horizontal="left" vertical="top" wrapText="1" shrinkToFi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2" borderId="10" xfId="0" applyFont="1" applyFill="1" applyBorder="1" applyAlignment="1">
      <alignment horizontal="center" vertical="top" wrapText="1" shrinkToFit="1"/>
    </xf>
    <xf numFmtId="0" fontId="5" fillId="2" borderId="12" xfId="0" applyFont="1" applyFill="1" applyBorder="1" applyAlignment="1">
      <alignment horizontal="center" vertical="top" wrapText="1" shrinkToFit="1"/>
    </xf>
    <xf numFmtId="0" fontId="5" fillId="2" borderId="15" xfId="0" applyFont="1" applyFill="1" applyBorder="1" applyAlignment="1">
      <alignment horizontal="center" vertical="top" wrapText="1" shrinkToFit="1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12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 shrinkToFit="1"/>
    </xf>
    <xf numFmtId="0" fontId="5" fillId="0" borderId="4" xfId="0" applyFont="1" applyBorder="1" applyAlignment="1">
      <alignment horizontal="left" vertical="top" wrapText="1" shrinkToFit="1"/>
    </xf>
    <xf numFmtId="0" fontId="5" fillId="2" borderId="8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5" xfId="0" applyNumberFormat="1" applyFont="1" applyBorder="1" applyAlignment="1">
      <alignment horizontal="center" vertical="top"/>
    </xf>
    <xf numFmtId="0" fontId="5" fillId="0" borderId="6" xfId="0" applyNumberFormat="1" applyFont="1" applyBorder="1" applyAlignment="1">
      <alignment horizontal="center" vertical="top"/>
    </xf>
    <xf numFmtId="0" fontId="5" fillId="0" borderId="7" xfId="0" applyNumberFormat="1" applyFont="1" applyBorder="1" applyAlignment="1">
      <alignment horizontal="center" vertical="top"/>
    </xf>
    <xf numFmtId="0" fontId="1" fillId="0" borderId="14" xfId="0" applyFont="1" applyBorder="1"/>
    <xf numFmtId="0" fontId="4" fillId="0" borderId="5" xfId="0" applyFont="1" applyBorder="1" applyAlignment="1">
      <alignment vertical="top" wrapText="1" shrinkToFit="1"/>
    </xf>
    <xf numFmtId="0" fontId="4" fillId="0" borderId="6" xfId="0" applyFont="1" applyBorder="1" applyAlignment="1">
      <alignment vertical="top" wrapText="1" shrinkToFit="1"/>
    </xf>
    <xf numFmtId="0" fontId="4" fillId="0" borderId="7" xfId="0" applyFont="1" applyBorder="1" applyAlignment="1">
      <alignment vertical="top" wrapText="1" shrinkToFit="1"/>
    </xf>
    <xf numFmtId="0" fontId="9" fillId="0" borderId="2" xfId="0" applyFont="1" applyBorder="1" applyAlignment="1">
      <alignment vertical="top" wrapText="1" shrinkToFit="1"/>
    </xf>
    <xf numFmtId="0" fontId="9" fillId="0" borderId="4" xfId="0" applyFont="1" applyBorder="1" applyAlignment="1">
      <alignment vertical="top" wrapText="1" shrinkToFit="1"/>
    </xf>
    <xf numFmtId="0" fontId="9" fillId="0" borderId="5" xfId="0" applyFont="1" applyBorder="1" applyAlignment="1">
      <alignment horizontal="left" textRotation="90" wrapText="1" shrinkToFit="1"/>
    </xf>
    <xf numFmtId="0" fontId="9" fillId="0" borderId="6" xfId="0" applyFont="1" applyBorder="1" applyAlignment="1">
      <alignment horizontal="left" textRotation="90" wrapText="1" shrinkToFit="1"/>
    </xf>
    <xf numFmtId="0" fontId="9" fillId="0" borderId="7" xfId="0" applyFont="1" applyBorder="1" applyAlignment="1">
      <alignment horizontal="left" textRotation="90" wrapText="1" shrinkToFit="1"/>
    </xf>
    <xf numFmtId="0" fontId="9" fillId="0" borderId="5" xfId="0" applyFont="1" applyBorder="1" applyAlignment="1">
      <alignment vertical="top" wrapText="1" shrinkToFit="1"/>
    </xf>
    <xf numFmtId="0" fontId="9" fillId="0" borderId="6" xfId="0" applyFont="1" applyBorder="1" applyAlignment="1">
      <alignment vertical="top" wrapText="1" shrinkToFit="1"/>
    </xf>
    <xf numFmtId="0" fontId="9" fillId="0" borderId="7" xfId="0" applyFont="1" applyBorder="1" applyAlignment="1">
      <alignment vertical="top" wrapText="1" shrinkToFit="1"/>
    </xf>
    <xf numFmtId="0" fontId="4" fillId="0" borderId="1" xfId="0" applyFont="1" applyBorder="1" applyAlignment="1">
      <alignment vertical="top" wrapTex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3" xfId="0" applyFont="1" applyBorder="1" applyAlignment="1">
      <alignment horizontal="center" vertical="top" wrapText="1" shrinkToFit="1"/>
    </xf>
    <xf numFmtId="0" fontId="4" fillId="0" borderId="4" xfId="0" applyFont="1" applyBorder="1" applyAlignment="1">
      <alignment horizontal="center" vertical="top" wrapText="1" shrinkToFit="1"/>
    </xf>
    <xf numFmtId="0" fontId="4" fillId="0" borderId="1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left" vertical="center" textRotation="90" wrapText="1" shrinkToFit="1"/>
    </xf>
    <xf numFmtId="0" fontId="9" fillId="0" borderId="1" xfId="0" applyFont="1" applyBorder="1" applyAlignment="1">
      <alignment vertical="top" wrapText="1" shrinkToFit="1"/>
    </xf>
    <xf numFmtId="0" fontId="5" fillId="0" borderId="8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0" xfId="0" applyFont="1" applyBorder="1" applyAlignment="1">
      <alignment horizontal="center" vertical="top" wrapText="1" shrinkToFit="1"/>
    </xf>
    <xf numFmtId="0" fontId="5" fillId="0" borderId="12" xfId="0" applyFont="1" applyBorder="1" applyAlignment="1">
      <alignment horizontal="center" vertical="top" wrapText="1" shrinkToFit="1"/>
    </xf>
    <xf numFmtId="0" fontId="5" fillId="0" borderId="15" xfId="0" applyFont="1" applyBorder="1" applyAlignment="1">
      <alignment horizontal="center" vertical="top" wrapText="1" shrinkToFi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  <xf numFmtId="0" fontId="0" fillId="0" borderId="6" xfId="0" applyBorder="1"/>
    <xf numFmtId="0" fontId="0" fillId="0" borderId="7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44"/>
  <sheetViews>
    <sheetView tabSelected="1" zoomScaleNormal="100" workbookViewId="0">
      <selection activeCell="J13" sqref="J13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6.28515625" customWidth="1"/>
    <col min="6" max="6" width="13" customWidth="1"/>
    <col min="7" max="7" width="12.42578125" customWidth="1"/>
    <col min="8" max="8" width="11.42578125" style="2" hidden="1" customWidth="1"/>
    <col min="9" max="9" width="11.42578125" style="2" customWidth="1"/>
    <col min="10" max="10" width="12.85546875" style="2" customWidth="1"/>
    <col min="11" max="12" width="11.42578125" style="2" customWidth="1"/>
    <col min="13" max="13" width="12" style="78" customWidth="1"/>
    <col min="14" max="14" width="11.5703125" style="2" customWidth="1"/>
    <col min="15" max="15" width="11.140625" customWidth="1"/>
    <col min="16" max="16" width="9.5703125" customWidth="1"/>
    <col min="17" max="17" width="4.28515625" style="4" customWidth="1"/>
    <col min="18" max="18" width="4.7109375" style="4" hidden="1" customWidth="1"/>
    <col min="19" max="19" width="5.85546875" hidden="1" customWidth="1"/>
    <col min="20" max="20" width="5.5703125" customWidth="1"/>
    <col min="21" max="21" width="4.5703125" customWidth="1"/>
    <col min="22" max="22" width="4.28515625" customWidth="1"/>
    <col min="23" max="23" width="4.7109375" customWidth="1"/>
    <col min="24" max="24" width="5.42578125" customWidth="1"/>
    <col min="25" max="25" width="4.5703125" customWidth="1"/>
    <col min="26" max="26" width="5.5703125" customWidth="1"/>
  </cols>
  <sheetData>
    <row r="1" spans="1:26" ht="15.75">
      <c r="A1" s="109" t="s">
        <v>199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</row>
    <row r="2" spans="1:26" ht="15.75">
      <c r="A2" s="109" t="s">
        <v>202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</row>
    <row r="3" spans="1:26" ht="15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87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  <c r="Y3" s="110"/>
      <c r="Z3" s="110"/>
    </row>
    <row r="4" spans="1:26" ht="15.75">
      <c r="A4" s="214" t="s">
        <v>20</v>
      </c>
      <c r="B4" s="214"/>
      <c r="C4" s="214"/>
      <c r="D4" s="214"/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  <c r="P4" s="214"/>
      <c r="Q4" s="214"/>
      <c r="R4" s="214"/>
      <c r="S4" s="214"/>
      <c r="T4" s="214"/>
      <c r="U4" s="214"/>
      <c r="V4" s="214"/>
      <c r="W4" s="214"/>
    </row>
    <row r="5" spans="1:26" ht="15.75">
      <c r="A5" s="214" t="s">
        <v>21</v>
      </c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</row>
    <row r="6" spans="1:26" ht="15.75">
      <c r="A6" s="215" t="s">
        <v>66</v>
      </c>
      <c r="B6" s="215"/>
      <c r="C6" s="215"/>
      <c r="D6" s="215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</row>
    <row r="7" spans="1:26" ht="14.25" customHeight="1">
      <c r="A7" s="1"/>
      <c r="B7" s="234"/>
      <c r="C7" s="234"/>
      <c r="D7" s="234"/>
      <c r="E7" s="234"/>
      <c r="F7" s="234"/>
      <c r="G7" s="234"/>
      <c r="H7" s="234"/>
      <c r="I7" s="234"/>
      <c r="J7" s="234"/>
      <c r="K7" s="234"/>
      <c r="L7" s="234"/>
      <c r="M7" s="234"/>
      <c r="N7" s="234"/>
      <c r="O7" s="234"/>
      <c r="P7" s="234"/>
      <c r="Q7" s="234"/>
      <c r="R7" s="234"/>
      <c r="S7" s="234"/>
      <c r="T7" s="234"/>
      <c r="U7" s="234"/>
      <c r="V7" s="234"/>
      <c r="W7" s="234"/>
    </row>
    <row r="8" spans="1:26" s="15" customFormat="1" ht="31.5" customHeight="1">
      <c r="A8" s="235" t="s">
        <v>0</v>
      </c>
      <c r="B8" s="235" t="s">
        <v>1</v>
      </c>
      <c r="C8" s="238" t="s">
        <v>2</v>
      </c>
      <c r="D8" s="239"/>
      <c r="E8" s="240" t="s">
        <v>134</v>
      </c>
      <c r="F8" s="247" t="s">
        <v>5</v>
      </c>
      <c r="G8" s="248"/>
      <c r="H8" s="248"/>
      <c r="I8" s="248"/>
      <c r="J8" s="248"/>
      <c r="K8" s="248"/>
      <c r="L8" s="248"/>
      <c r="M8" s="248"/>
      <c r="N8" s="248"/>
      <c r="O8" s="249"/>
      <c r="P8" s="250" t="s">
        <v>11</v>
      </c>
      <c r="Q8" s="250"/>
      <c r="R8" s="250"/>
      <c r="S8" s="250"/>
      <c r="T8" s="250"/>
      <c r="U8" s="250"/>
      <c r="V8" s="250"/>
      <c r="W8" s="250"/>
      <c r="X8" s="250"/>
      <c r="Y8" s="250"/>
      <c r="Z8" s="250"/>
    </row>
    <row r="9" spans="1:26" s="15" customFormat="1" ht="15" customHeight="1">
      <c r="A9" s="236"/>
      <c r="B9" s="236"/>
      <c r="C9" s="243" t="s">
        <v>3</v>
      </c>
      <c r="D9" s="243" t="s">
        <v>4</v>
      </c>
      <c r="E9" s="241"/>
      <c r="F9" s="235" t="s">
        <v>6</v>
      </c>
      <c r="G9" s="247" t="s">
        <v>8</v>
      </c>
      <c r="H9" s="248"/>
      <c r="I9" s="248"/>
      <c r="J9" s="248"/>
      <c r="K9" s="248"/>
      <c r="L9" s="248"/>
      <c r="M9" s="248"/>
      <c r="N9" s="248"/>
      <c r="O9" s="249"/>
      <c r="P9" s="246" t="s">
        <v>9</v>
      </c>
      <c r="Q9" s="251" t="s">
        <v>10</v>
      </c>
      <c r="R9" s="250" t="s">
        <v>12</v>
      </c>
      <c r="S9" s="250"/>
      <c r="T9" s="250"/>
      <c r="U9" s="250"/>
      <c r="V9" s="250"/>
      <c r="W9" s="250"/>
      <c r="X9" s="250"/>
      <c r="Y9" s="250"/>
      <c r="Z9" s="250"/>
    </row>
    <row r="10" spans="1:26" s="15" customFormat="1" ht="30" customHeight="1">
      <c r="A10" s="236"/>
      <c r="B10" s="236"/>
      <c r="C10" s="244"/>
      <c r="D10" s="244"/>
      <c r="E10" s="241"/>
      <c r="F10" s="236"/>
      <c r="G10" s="235" t="s">
        <v>7</v>
      </c>
      <c r="H10" s="247" t="s">
        <v>135</v>
      </c>
      <c r="I10" s="248"/>
      <c r="J10" s="248"/>
      <c r="K10" s="248"/>
      <c r="L10" s="248"/>
      <c r="M10" s="248"/>
      <c r="N10" s="248"/>
      <c r="O10" s="249"/>
      <c r="P10" s="246"/>
      <c r="Q10" s="251"/>
      <c r="R10" s="252" t="s">
        <v>7</v>
      </c>
      <c r="S10" s="250" t="s">
        <v>135</v>
      </c>
      <c r="T10" s="250"/>
      <c r="U10" s="250"/>
      <c r="V10" s="250"/>
      <c r="W10" s="250"/>
      <c r="X10" s="250"/>
      <c r="Y10" s="250"/>
      <c r="Z10" s="250"/>
    </row>
    <row r="11" spans="1:26" s="15" customFormat="1" ht="56.25" customHeight="1">
      <c r="A11" s="237"/>
      <c r="B11" s="237"/>
      <c r="C11" s="245"/>
      <c r="D11" s="245"/>
      <c r="E11" s="242"/>
      <c r="F11" s="237"/>
      <c r="G11" s="237"/>
      <c r="H11" s="6">
        <v>2019</v>
      </c>
      <c r="I11" s="6">
        <v>2020</v>
      </c>
      <c r="J11" s="6">
        <v>2021</v>
      </c>
      <c r="K11" s="6">
        <v>2022</v>
      </c>
      <c r="L11" s="6">
        <v>2023</v>
      </c>
      <c r="M11" s="70">
        <v>2024</v>
      </c>
      <c r="N11" s="6">
        <v>2025</v>
      </c>
      <c r="O11" s="6">
        <v>2026</v>
      </c>
      <c r="P11" s="246"/>
      <c r="Q11" s="251"/>
      <c r="R11" s="252"/>
      <c r="S11" s="16">
        <v>2019</v>
      </c>
      <c r="T11" s="16">
        <v>2020</v>
      </c>
      <c r="U11" s="16">
        <v>2021</v>
      </c>
      <c r="V11" s="16">
        <v>2022</v>
      </c>
      <c r="W11" s="17">
        <v>2023</v>
      </c>
      <c r="X11" s="16">
        <v>2024</v>
      </c>
      <c r="Y11" s="16">
        <v>2025</v>
      </c>
      <c r="Z11" s="16">
        <v>2026</v>
      </c>
    </row>
    <row r="12" spans="1:26" s="15" customFormat="1" ht="14.25" customHeight="1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7">
        <v>8</v>
      </c>
      <c r="I12" s="7">
        <v>8</v>
      </c>
      <c r="J12" s="7">
        <v>9</v>
      </c>
      <c r="K12" s="7">
        <v>10</v>
      </c>
      <c r="L12" s="7">
        <v>11</v>
      </c>
      <c r="M12" s="71">
        <v>12</v>
      </c>
      <c r="N12" s="19">
        <v>13</v>
      </c>
      <c r="O12" s="19">
        <v>14</v>
      </c>
      <c r="P12" s="18">
        <v>15</v>
      </c>
      <c r="Q12" s="18">
        <v>16</v>
      </c>
      <c r="R12" s="18">
        <v>17</v>
      </c>
      <c r="S12" s="18">
        <v>17</v>
      </c>
      <c r="T12" s="18">
        <v>18</v>
      </c>
      <c r="U12" s="18">
        <v>19</v>
      </c>
      <c r="V12" s="18">
        <v>20</v>
      </c>
      <c r="W12" s="7">
        <v>21</v>
      </c>
      <c r="X12" s="18">
        <v>22</v>
      </c>
      <c r="Y12" s="18">
        <v>23</v>
      </c>
      <c r="Z12" s="18">
        <v>23</v>
      </c>
    </row>
    <row r="13" spans="1:26" s="15" customFormat="1" ht="183" customHeight="1">
      <c r="A13" s="223" t="s">
        <v>154</v>
      </c>
      <c r="B13" s="224"/>
      <c r="C13" s="20">
        <v>2020</v>
      </c>
      <c r="D13" s="20">
        <v>2026</v>
      </c>
      <c r="E13" s="21" t="s">
        <v>13</v>
      </c>
      <c r="F13" s="21" t="s">
        <v>13</v>
      </c>
      <c r="G13" s="21" t="s">
        <v>13</v>
      </c>
      <c r="H13" s="8" t="s">
        <v>13</v>
      </c>
      <c r="I13" s="8" t="s">
        <v>13</v>
      </c>
      <c r="J13" s="8" t="s">
        <v>13</v>
      </c>
      <c r="K13" s="8" t="s">
        <v>13</v>
      </c>
      <c r="L13" s="8" t="s">
        <v>13</v>
      </c>
      <c r="M13" s="72" t="s">
        <v>13</v>
      </c>
      <c r="N13" s="8" t="s">
        <v>13</v>
      </c>
      <c r="O13" s="8" t="s">
        <v>13</v>
      </c>
      <c r="P13" s="22" t="s">
        <v>13</v>
      </c>
      <c r="Q13" s="21" t="s">
        <v>13</v>
      </c>
      <c r="R13" s="21" t="s">
        <v>13</v>
      </c>
      <c r="S13" s="21" t="s">
        <v>13</v>
      </c>
      <c r="T13" s="21" t="s">
        <v>13</v>
      </c>
      <c r="U13" s="21" t="s">
        <v>13</v>
      </c>
      <c r="V13" s="21" t="s">
        <v>13</v>
      </c>
      <c r="W13" s="8" t="s">
        <v>13</v>
      </c>
      <c r="X13" s="21" t="s">
        <v>13</v>
      </c>
      <c r="Y13" s="21" t="s">
        <v>13</v>
      </c>
      <c r="Z13" s="21" t="s">
        <v>13</v>
      </c>
    </row>
    <row r="14" spans="1:26" s="15" customFormat="1" ht="285.75" customHeight="1">
      <c r="A14" s="223" t="s">
        <v>155</v>
      </c>
      <c r="B14" s="224"/>
      <c r="C14" s="20">
        <v>2020</v>
      </c>
      <c r="D14" s="20">
        <v>2026</v>
      </c>
      <c r="E14" s="21" t="s">
        <v>13</v>
      </c>
      <c r="F14" s="21" t="s">
        <v>13</v>
      </c>
      <c r="G14" s="21" t="s">
        <v>13</v>
      </c>
      <c r="H14" s="8" t="s">
        <v>13</v>
      </c>
      <c r="I14" s="8" t="s">
        <v>13</v>
      </c>
      <c r="J14" s="8" t="s">
        <v>13</v>
      </c>
      <c r="K14" s="8" t="s">
        <v>13</v>
      </c>
      <c r="L14" s="8" t="s">
        <v>13</v>
      </c>
      <c r="M14" s="72" t="s">
        <v>13</v>
      </c>
      <c r="N14" s="8" t="s">
        <v>13</v>
      </c>
      <c r="O14" s="8" t="s">
        <v>13</v>
      </c>
      <c r="P14" s="22" t="s">
        <v>13</v>
      </c>
      <c r="Q14" s="21" t="s">
        <v>13</v>
      </c>
      <c r="R14" s="21" t="s">
        <v>13</v>
      </c>
      <c r="S14" s="21" t="s">
        <v>13</v>
      </c>
      <c r="T14" s="21" t="s">
        <v>13</v>
      </c>
      <c r="U14" s="21" t="s">
        <v>13</v>
      </c>
      <c r="V14" s="21" t="s">
        <v>13</v>
      </c>
      <c r="W14" s="8" t="s">
        <v>13</v>
      </c>
      <c r="X14" s="21" t="s">
        <v>13</v>
      </c>
      <c r="Y14" s="21" t="s">
        <v>13</v>
      </c>
      <c r="Z14" s="21" t="s">
        <v>13</v>
      </c>
    </row>
    <row r="15" spans="1:26" s="15" customFormat="1" ht="71.25" customHeight="1">
      <c r="A15" s="138" t="s">
        <v>136</v>
      </c>
      <c r="B15" s="139"/>
      <c r="C15" s="20">
        <v>2020</v>
      </c>
      <c r="D15" s="20">
        <v>2026</v>
      </c>
      <c r="E15" s="21" t="s">
        <v>13</v>
      </c>
      <c r="F15" s="21" t="s">
        <v>13</v>
      </c>
      <c r="G15" s="21" t="s">
        <v>13</v>
      </c>
      <c r="H15" s="8" t="s">
        <v>13</v>
      </c>
      <c r="I15" s="8" t="s">
        <v>13</v>
      </c>
      <c r="J15" s="8" t="s">
        <v>13</v>
      </c>
      <c r="K15" s="8" t="s">
        <v>13</v>
      </c>
      <c r="L15" s="8" t="s">
        <v>13</v>
      </c>
      <c r="M15" s="72" t="s">
        <v>13</v>
      </c>
      <c r="N15" s="8" t="s">
        <v>13</v>
      </c>
      <c r="O15" s="8" t="s">
        <v>13</v>
      </c>
      <c r="P15" s="22" t="s">
        <v>13</v>
      </c>
      <c r="Q15" s="21" t="s">
        <v>13</v>
      </c>
      <c r="R15" s="21" t="s">
        <v>13</v>
      </c>
      <c r="S15" s="21" t="s">
        <v>13</v>
      </c>
      <c r="T15" s="21" t="s">
        <v>13</v>
      </c>
      <c r="U15" s="21" t="s">
        <v>13</v>
      </c>
      <c r="V15" s="21" t="s">
        <v>13</v>
      </c>
      <c r="W15" s="8" t="s">
        <v>13</v>
      </c>
      <c r="X15" s="21" t="s">
        <v>13</v>
      </c>
      <c r="Y15" s="21" t="s">
        <v>13</v>
      </c>
      <c r="Z15" s="21" t="s">
        <v>13</v>
      </c>
    </row>
    <row r="16" spans="1:26" s="15" customFormat="1" ht="39" customHeight="1">
      <c r="A16" s="223" t="s">
        <v>22</v>
      </c>
      <c r="B16" s="224"/>
      <c r="C16" s="20">
        <v>2020</v>
      </c>
      <c r="D16" s="20">
        <v>2026</v>
      </c>
      <c r="E16" s="21" t="s">
        <v>13</v>
      </c>
      <c r="F16" s="21" t="s">
        <v>13</v>
      </c>
      <c r="G16" s="21" t="s">
        <v>13</v>
      </c>
      <c r="H16" s="8" t="s">
        <v>13</v>
      </c>
      <c r="I16" s="8" t="s">
        <v>13</v>
      </c>
      <c r="J16" s="8" t="s">
        <v>13</v>
      </c>
      <c r="K16" s="8" t="s">
        <v>13</v>
      </c>
      <c r="L16" s="8" t="s">
        <v>13</v>
      </c>
      <c r="M16" s="72" t="s">
        <v>13</v>
      </c>
      <c r="N16" s="8" t="s">
        <v>13</v>
      </c>
      <c r="O16" s="8" t="s">
        <v>13</v>
      </c>
      <c r="P16" s="22" t="s">
        <v>13</v>
      </c>
      <c r="Q16" s="21" t="s">
        <v>13</v>
      </c>
      <c r="R16" s="21" t="s">
        <v>13</v>
      </c>
      <c r="S16" s="21" t="s">
        <v>13</v>
      </c>
      <c r="T16" s="21" t="s">
        <v>13</v>
      </c>
      <c r="U16" s="21" t="s">
        <v>13</v>
      </c>
      <c r="V16" s="21" t="s">
        <v>13</v>
      </c>
      <c r="W16" s="8" t="s">
        <v>13</v>
      </c>
      <c r="X16" s="21" t="s">
        <v>13</v>
      </c>
      <c r="Y16" s="21" t="s">
        <v>13</v>
      </c>
      <c r="Z16" s="21" t="s">
        <v>13</v>
      </c>
    </row>
    <row r="17" spans="1:26" s="15" customFormat="1" ht="26.25" customHeight="1">
      <c r="A17" s="106"/>
      <c r="B17" s="167" t="s">
        <v>156</v>
      </c>
      <c r="C17" s="106">
        <v>2020</v>
      </c>
      <c r="D17" s="106">
        <v>2026</v>
      </c>
      <c r="E17" s="170" t="s">
        <v>14</v>
      </c>
      <c r="F17" s="23" t="s">
        <v>15</v>
      </c>
      <c r="G17" s="24">
        <f>G20</f>
        <v>2847589.9400000004</v>
      </c>
      <c r="H17" s="3">
        <f t="shared" ref="H17:J19" si="0">H20</f>
        <v>0</v>
      </c>
      <c r="I17" s="3">
        <f t="shared" si="0"/>
        <v>606498.53</v>
      </c>
      <c r="J17" s="3">
        <f t="shared" si="0"/>
        <v>821738.66</v>
      </c>
      <c r="K17" s="3">
        <f>K20</f>
        <v>794290.67</v>
      </c>
      <c r="L17" s="3">
        <f t="shared" ref="L17:O19" si="1">L20</f>
        <v>126342.08</v>
      </c>
      <c r="M17" s="69">
        <f t="shared" si="1"/>
        <v>198720</v>
      </c>
      <c r="N17" s="3">
        <f t="shared" si="1"/>
        <v>150000</v>
      </c>
      <c r="O17" s="3">
        <f t="shared" si="1"/>
        <v>150000</v>
      </c>
      <c r="P17" s="106" t="s">
        <v>13</v>
      </c>
      <c r="Q17" s="106" t="s">
        <v>13</v>
      </c>
      <c r="R17" s="106" t="s">
        <v>13</v>
      </c>
      <c r="S17" s="106" t="s">
        <v>13</v>
      </c>
      <c r="T17" s="106" t="s">
        <v>13</v>
      </c>
      <c r="U17" s="106" t="s">
        <v>13</v>
      </c>
      <c r="V17" s="106" t="s">
        <v>13</v>
      </c>
      <c r="W17" s="100" t="s">
        <v>13</v>
      </c>
      <c r="X17" s="106" t="s">
        <v>13</v>
      </c>
      <c r="Y17" s="106" t="s">
        <v>13</v>
      </c>
      <c r="Z17" s="106" t="s">
        <v>13</v>
      </c>
    </row>
    <row r="18" spans="1:26" s="15" customFormat="1" ht="82.5" customHeight="1">
      <c r="A18" s="107"/>
      <c r="B18" s="168"/>
      <c r="C18" s="107"/>
      <c r="D18" s="107"/>
      <c r="E18" s="171"/>
      <c r="F18" s="23" t="s">
        <v>16</v>
      </c>
      <c r="G18" s="24">
        <f>G21</f>
        <v>1852177.8800000001</v>
      </c>
      <c r="H18" s="3">
        <f t="shared" si="0"/>
        <v>0</v>
      </c>
      <c r="I18" s="3">
        <f t="shared" si="0"/>
        <v>288798.53000000003</v>
      </c>
      <c r="J18" s="3">
        <f t="shared" si="0"/>
        <v>499266.93</v>
      </c>
      <c r="K18" s="3">
        <f>K21</f>
        <v>508750.34</v>
      </c>
      <c r="L18" s="3">
        <f t="shared" si="1"/>
        <v>105362.08</v>
      </c>
      <c r="M18" s="69">
        <f t="shared" si="1"/>
        <v>150000</v>
      </c>
      <c r="N18" s="3">
        <f t="shared" si="1"/>
        <v>150000</v>
      </c>
      <c r="O18" s="3">
        <f t="shared" si="1"/>
        <v>150000</v>
      </c>
      <c r="P18" s="107"/>
      <c r="Q18" s="107"/>
      <c r="R18" s="107"/>
      <c r="S18" s="107"/>
      <c r="T18" s="107"/>
      <c r="U18" s="107"/>
      <c r="V18" s="107"/>
      <c r="W18" s="101"/>
      <c r="X18" s="107"/>
      <c r="Y18" s="107"/>
      <c r="Z18" s="107"/>
    </row>
    <row r="19" spans="1:26" s="15" customFormat="1" ht="37.5" customHeight="1">
      <c r="A19" s="108"/>
      <c r="B19" s="169"/>
      <c r="C19" s="108"/>
      <c r="D19" s="108"/>
      <c r="E19" s="172"/>
      <c r="F19" s="23" t="s">
        <v>17</v>
      </c>
      <c r="G19" s="24">
        <f>G22</f>
        <v>995412.06</v>
      </c>
      <c r="H19" s="3">
        <f t="shared" si="0"/>
        <v>0</v>
      </c>
      <c r="I19" s="3">
        <f t="shared" si="0"/>
        <v>317700</v>
      </c>
      <c r="J19" s="3">
        <f t="shared" si="0"/>
        <v>322471.73</v>
      </c>
      <c r="K19" s="3">
        <f>K22</f>
        <v>285540.33</v>
      </c>
      <c r="L19" s="3">
        <f>L22</f>
        <v>20980</v>
      </c>
      <c r="M19" s="69">
        <f t="shared" si="1"/>
        <v>48720</v>
      </c>
      <c r="N19" s="3">
        <f t="shared" si="1"/>
        <v>0</v>
      </c>
      <c r="O19" s="3">
        <f t="shared" si="1"/>
        <v>0</v>
      </c>
      <c r="P19" s="108"/>
      <c r="Q19" s="108"/>
      <c r="R19" s="108"/>
      <c r="S19" s="108"/>
      <c r="T19" s="108"/>
      <c r="U19" s="108"/>
      <c r="V19" s="108"/>
      <c r="W19" s="102"/>
      <c r="X19" s="108"/>
      <c r="Y19" s="108"/>
      <c r="Z19" s="108"/>
    </row>
    <row r="20" spans="1:26" s="15" customFormat="1" ht="29.25" customHeight="1">
      <c r="A20" s="106"/>
      <c r="B20" s="167" t="s">
        <v>157</v>
      </c>
      <c r="C20" s="106">
        <v>2020</v>
      </c>
      <c r="D20" s="106">
        <v>2026</v>
      </c>
      <c r="E20" s="170" t="s">
        <v>14</v>
      </c>
      <c r="F20" s="23" t="s">
        <v>15</v>
      </c>
      <c r="G20" s="24">
        <f>G23+G26</f>
        <v>2847589.9400000004</v>
      </c>
      <c r="H20" s="3">
        <f t="shared" ref="H20:J22" si="2">H23+H26</f>
        <v>0</v>
      </c>
      <c r="I20" s="3">
        <f t="shared" si="2"/>
        <v>606498.53</v>
      </c>
      <c r="J20" s="3">
        <f>J23+J26</f>
        <v>821738.66</v>
      </c>
      <c r="K20" s="3">
        <f>K23+K26</f>
        <v>794290.67</v>
      </c>
      <c r="L20" s="3">
        <f t="shared" ref="L20:O22" si="3">L23+L26</f>
        <v>126342.08</v>
      </c>
      <c r="M20" s="69">
        <f t="shared" si="3"/>
        <v>198720</v>
      </c>
      <c r="N20" s="3">
        <f t="shared" si="3"/>
        <v>150000</v>
      </c>
      <c r="O20" s="3">
        <f t="shared" si="3"/>
        <v>150000</v>
      </c>
      <c r="P20" s="106" t="s">
        <v>13</v>
      </c>
      <c r="Q20" s="106" t="s">
        <v>13</v>
      </c>
      <c r="R20" s="106" t="s">
        <v>13</v>
      </c>
      <c r="S20" s="106" t="s">
        <v>13</v>
      </c>
      <c r="T20" s="106" t="s">
        <v>13</v>
      </c>
      <c r="U20" s="106" t="s">
        <v>13</v>
      </c>
      <c r="V20" s="106" t="s">
        <v>13</v>
      </c>
      <c r="W20" s="100" t="s">
        <v>13</v>
      </c>
      <c r="X20" s="106" t="s">
        <v>13</v>
      </c>
      <c r="Y20" s="106" t="s">
        <v>13</v>
      </c>
      <c r="Z20" s="106" t="s">
        <v>13</v>
      </c>
    </row>
    <row r="21" spans="1:26" s="15" customFormat="1" ht="71.25" customHeight="1">
      <c r="A21" s="107"/>
      <c r="B21" s="168"/>
      <c r="C21" s="107"/>
      <c r="D21" s="107"/>
      <c r="E21" s="171"/>
      <c r="F21" s="23" t="s">
        <v>16</v>
      </c>
      <c r="G21" s="24">
        <f>G24+G27</f>
        <v>1852177.8800000001</v>
      </c>
      <c r="H21" s="3">
        <f t="shared" si="2"/>
        <v>0</v>
      </c>
      <c r="I21" s="3">
        <f t="shared" si="2"/>
        <v>288798.53000000003</v>
      </c>
      <c r="J21" s="3">
        <f t="shared" si="2"/>
        <v>499266.93</v>
      </c>
      <c r="K21" s="3">
        <f>K24+K27</f>
        <v>508750.34</v>
      </c>
      <c r="L21" s="3">
        <f t="shared" si="3"/>
        <v>105362.08</v>
      </c>
      <c r="M21" s="69">
        <f t="shared" si="3"/>
        <v>150000</v>
      </c>
      <c r="N21" s="3">
        <f t="shared" si="3"/>
        <v>150000</v>
      </c>
      <c r="O21" s="3">
        <f t="shared" si="3"/>
        <v>150000</v>
      </c>
      <c r="P21" s="107"/>
      <c r="Q21" s="107"/>
      <c r="R21" s="107"/>
      <c r="S21" s="107"/>
      <c r="T21" s="107"/>
      <c r="U21" s="107"/>
      <c r="V21" s="107"/>
      <c r="W21" s="101"/>
      <c r="X21" s="107"/>
      <c r="Y21" s="107"/>
      <c r="Z21" s="107"/>
    </row>
    <row r="22" spans="1:26" s="15" customFormat="1" ht="38.25" customHeight="1">
      <c r="A22" s="108"/>
      <c r="B22" s="169"/>
      <c r="C22" s="108"/>
      <c r="D22" s="108"/>
      <c r="E22" s="172"/>
      <c r="F22" s="23" t="s">
        <v>17</v>
      </c>
      <c r="G22" s="24">
        <f>G25+G28</f>
        <v>995412.06</v>
      </c>
      <c r="H22" s="3">
        <f t="shared" si="2"/>
        <v>0</v>
      </c>
      <c r="I22" s="3">
        <f t="shared" si="2"/>
        <v>317700</v>
      </c>
      <c r="J22" s="3">
        <f t="shared" si="2"/>
        <v>322471.73</v>
      </c>
      <c r="K22" s="3">
        <f>K25+K28</f>
        <v>285540.33</v>
      </c>
      <c r="L22" s="3">
        <f t="shared" si="3"/>
        <v>20980</v>
      </c>
      <c r="M22" s="69">
        <f t="shared" si="3"/>
        <v>48720</v>
      </c>
      <c r="N22" s="3">
        <f t="shared" si="3"/>
        <v>0</v>
      </c>
      <c r="O22" s="3">
        <f t="shared" si="3"/>
        <v>0</v>
      </c>
      <c r="P22" s="108"/>
      <c r="Q22" s="108"/>
      <c r="R22" s="108"/>
      <c r="S22" s="108"/>
      <c r="T22" s="108"/>
      <c r="U22" s="108"/>
      <c r="V22" s="108"/>
      <c r="W22" s="102"/>
      <c r="X22" s="108"/>
      <c r="Y22" s="108"/>
      <c r="Z22" s="108"/>
    </row>
    <row r="23" spans="1:26" s="15" customFormat="1" ht="27.75" customHeight="1">
      <c r="A23" s="106"/>
      <c r="B23" s="167" t="s">
        <v>23</v>
      </c>
      <c r="C23" s="106">
        <v>2020</v>
      </c>
      <c r="D23" s="106">
        <v>2026</v>
      </c>
      <c r="E23" s="170" t="s">
        <v>14</v>
      </c>
      <c r="F23" s="23" t="s">
        <v>15</v>
      </c>
      <c r="G23" s="24">
        <f>H23+I23+J23+K23+L23+M23+O23+N23</f>
        <v>1870478.2200000002</v>
      </c>
      <c r="H23" s="3">
        <f t="shared" ref="H23:J23" si="4">H24+H25</f>
        <v>0</v>
      </c>
      <c r="I23" s="3">
        <f t="shared" si="4"/>
        <v>504598.95</v>
      </c>
      <c r="J23" s="3">
        <f t="shared" si="4"/>
        <v>713598.85</v>
      </c>
      <c r="K23" s="3">
        <f>K24+K25</f>
        <v>652280.42000000004</v>
      </c>
      <c r="L23" s="3">
        <f t="shared" ref="L23:O23" si="5">L24+L25</f>
        <v>0</v>
      </c>
      <c r="M23" s="69">
        <f t="shared" si="5"/>
        <v>0</v>
      </c>
      <c r="N23" s="3">
        <f t="shared" si="5"/>
        <v>0</v>
      </c>
      <c r="O23" s="3">
        <f t="shared" si="5"/>
        <v>0</v>
      </c>
      <c r="P23" s="161" t="s">
        <v>113</v>
      </c>
      <c r="Q23" s="173" t="s">
        <v>42</v>
      </c>
      <c r="R23" s="176"/>
      <c r="S23" s="176"/>
      <c r="T23" s="173">
        <v>5.2</v>
      </c>
      <c r="U23" s="173">
        <v>5.8</v>
      </c>
      <c r="V23" s="173">
        <v>6</v>
      </c>
      <c r="W23" s="146"/>
      <c r="X23" s="173"/>
      <c r="Y23" s="173"/>
      <c r="Z23" s="173"/>
    </row>
    <row r="24" spans="1:26" s="15" customFormat="1" ht="84" customHeight="1">
      <c r="A24" s="107"/>
      <c r="B24" s="168"/>
      <c r="C24" s="107"/>
      <c r="D24" s="107"/>
      <c r="E24" s="171"/>
      <c r="F24" s="23" t="s">
        <v>16</v>
      </c>
      <c r="G24" s="24">
        <f t="shared" ref="G24:G25" si="6">H24+I24+J24+K24+L24+M24+O24+N24</f>
        <v>1006437.9000000001</v>
      </c>
      <c r="H24" s="3">
        <v>0</v>
      </c>
      <c r="I24" s="3">
        <v>206898.95</v>
      </c>
      <c r="J24" s="3">
        <v>411818.86</v>
      </c>
      <c r="K24" s="3">
        <v>387720.09</v>
      </c>
      <c r="L24" s="3">
        <v>0</v>
      </c>
      <c r="M24" s="69">
        <v>0</v>
      </c>
      <c r="N24" s="3">
        <v>0</v>
      </c>
      <c r="O24" s="3">
        <v>0</v>
      </c>
      <c r="P24" s="162"/>
      <c r="Q24" s="174"/>
      <c r="R24" s="177"/>
      <c r="S24" s="177"/>
      <c r="T24" s="174"/>
      <c r="U24" s="174"/>
      <c r="V24" s="174"/>
      <c r="W24" s="147"/>
      <c r="X24" s="174"/>
      <c r="Y24" s="174"/>
      <c r="Z24" s="174"/>
    </row>
    <row r="25" spans="1:26" s="15" customFormat="1" ht="39.75" customHeight="1">
      <c r="A25" s="108"/>
      <c r="B25" s="169"/>
      <c r="C25" s="108"/>
      <c r="D25" s="108"/>
      <c r="E25" s="172"/>
      <c r="F25" s="23" t="s">
        <v>17</v>
      </c>
      <c r="G25" s="24">
        <f t="shared" si="6"/>
        <v>864040.32000000007</v>
      </c>
      <c r="H25" s="3">
        <v>0</v>
      </c>
      <c r="I25" s="3">
        <v>297700</v>
      </c>
      <c r="J25" s="3">
        <v>301779.99</v>
      </c>
      <c r="K25" s="3">
        <v>264560.33</v>
      </c>
      <c r="L25" s="3"/>
      <c r="M25" s="73"/>
      <c r="N25" s="27"/>
      <c r="O25" s="27"/>
      <c r="P25" s="163"/>
      <c r="Q25" s="175"/>
      <c r="R25" s="178"/>
      <c r="S25" s="178"/>
      <c r="T25" s="175"/>
      <c r="U25" s="175"/>
      <c r="V25" s="175"/>
      <c r="W25" s="148"/>
      <c r="X25" s="175"/>
      <c r="Y25" s="175"/>
      <c r="Z25" s="175"/>
    </row>
    <row r="26" spans="1:26" s="15" customFormat="1" ht="28.5" customHeight="1">
      <c r="A26" s="106"/>
      <c r="B26" s="167" t="s">
        <v>24</v>
      </c>
      <c r="C26" s="106">
        <v>2020</v>
      </c>
      <c r="D26" s="106">
        <v>2026</v>
      </c>
      <c r="E26" s="170" t="s">
        <v>14</v>
      </c>
      <c r="F26" s="23" t="s">
        <v>15</v>
      </c>
      <c r="G26" s="24">
        <f>H26+I26+J26+K26+L26+M26+O26+N26</f>
        <v>977111.72</v>
      </c>
      <c r="H26" s="3">
        <f t="shared" ref="H26" si="7">H27+H28</f>
        <v>0</v>
      </c>
      <c r="I26" s="3">
        <f>I27+I28</f>
        <v>101899.58</v>
      </c>
      <c r="J26" s="3">
        <f t="shared" ref="J26" si="8">J27+J28</f>
        <v>108139.81000000001</v>
      </c>
      <c r="K26" s="3">
        <f>K27+K28</f>
        <v>142010.25</v>
      </c>
      <c r="L26" s="3">
        <f t="shared" ref="L26:O26" si="9">L27+L28</f>
        <v>126342.08</v>
      </c>
      <c r="M26" s="69">
        <f>M27+M28</f>
        <v>198720</v>
      </c>
      <c r="N26" s="3">
        <f t="shared" ref="N26" si="10">N27+N28</f>
        <v>150000</v>
      </c>
      <c r="O26" s="3">
        <f t="shared" si="9"/>
        <v>150000</v>
      </c>
      <c r="P26" s="161" t="s">
        <v>41</v>
      </c>
      <c r="Q26" s="173" t="s">
        <v>42</v>
      </c>
      <c r="R26" s="176"/>
      <c r="S26" s="25">
        <v>0</v>
      </c>
      <c r="T26" s="173">
        <v>100</v>
      </c>
      <c r="U26" s="173">
        <v>100</v>
      </c>
      <c r="V26" s="173">
        <v>100</v>
      </c>
      <c r="W26" s="146">
        <v>100</v>
      </c>
      <c r="X26" s="173">
        <v>100</v>
      </c>
      <c r="Y26" s="173">
        <v>100</v>
      </c>
      <c r="Z26" s="173">
        <v>100</v>
      </c>
    </row>
    <row r="27" spans="1:26" s="15" customFormat="1" ht="75" customHeight="1">
      <c r="A27" s="107"/>
      <c r="B27" s="168"/>
      <c r="C27" s="107"/>
      <c r="D27" s="107"/>
      <c r="E27" s="171"/>
      <c r="F27" s="23" t="s">
        <v>16</v>
      </c>
      <c r="G27" s="24">
        <f t="shared" ref="G27:G28" si="11">H27+I27+J27+K27+L27+M27+O27+N27</f>
        <v>845739.98</v>
      </c>
      <c r="H27" s="3">
        <v>0</v>
      </c>
      <c r="I27" s="3">
        <v>81899.58</v>
      </c>
      <c r="J27" s="3">
        <v>87448.07</v>
      </c>
      <c r="K27" s="3">
        <v>121030.25</v>
      </c>
      <c r="L27" s="3">
        <v>105362.08</v>
      </c>
      <c r="M27" s="69">
        <v>150000</v>
      </c>
      <c r="N27" s="3">
        <v>150000</v>
      </c>
      <c r="O27" s="3">
        <v>150000</v>
      </c>
      <c r="P27" s="162"/>
      <c r="Q27" s="174"/>
      <c r="R27" s="177"/>
      <c r="S27" s="25"/>
      <c r="T27" s="174"/>
      <c r="U27" s="174"/>
      <c r="V27" s="174"/>
      <c r="W27" s="147"/>
      <c r="X27" s="174"/>
      <c r="Y27" s="174"/>
      <c r="Z27" s="174"/>
    </row>
    <row r="28" spans="1:26" s="15" customFormat="1" ht="37.5" customHeight="1">
      <c r="A28" s="108"/>
      <c r="B28" s="169"/>
      <c r="C28" s="108"/>
      <c r="D28" s="108"/>
      <c r="E28" s="172"/>
      <c r="F28" s="23" t="s">
        <v>17</v>
      </c>
      <c r="G28" s="24">
        <f t="shared" si="11"/>
        <v>131371.74</v>
      </c>
      <c r="H28" s="3">
        <v>0</v>
      </c>
      <c r="I28" s="3">
        <v>20000</v>
      </c>
      <c r="J28" s="3">
        <v>20691.740000000002</v>
      </c>
      <c r="K28" s="3">
        <v>20980</v>
      </c>
      <c r="L28" s="3">
        <v>20980</v>
      </c>
      <c r="M28" s="69">
        <v>48720</v>
      </c>
      <c r="N28" s="27"/>
      <c r="O28" s="27"/>
      <c r="P28" s="163"/>
      <c r="Q28" s="175"/>
      <c r="R28" s="178"/>
      <c r="S28" s="25"/>
      <c r="T28" s="175"/>
      <c r="U28" s="175"/>
      <c r="V28" s="175"/>
      <c r="W28" s="148"/>
      <c r="X28" s="175"/>
      <c r="Y28" s="175"/>
      <c r="Z28" s="175"/>
    </row>
    <row r="29" spans="1:26" s="29" customFormat="1" ht="27" customHeight="1">
      <c r="A29" s="100"/>
      <c r="B29" s="120" t="s">
        <v>18</v>
      </c>
      <c r="C29" s="100">
        <v>2020</v>
      </c>
      <c r="D29" s="100">
        <v>2026</v>
      </c>
      <c r="E29" s="185" t="s">
        <v>14</v>
      </c>
      <c r="F29" s="28" t="s">
        <v>15</v>
      </c>
      <c r="G29" s="9">
        <f>G17</f>
        <v>2847589.9400000004</v>
      </c>
      <c r="H29" s="9">
        <f t="shared" ref="H29:J31" si="12">H17</f>
        <v>0</v>
      </c>
      <c r="I29" s="9">
        <f t="shared" si="12"/>
        <v>606498.53</v>
      </c>
      <c r="J29" s="9">
        <f t="shared" si="12"/>
        <v>821738.66</v>
      </c>
      <c r="K29" s="9">
        <f>K17</f>
        <v>794290.67</v>
      </c>
      <c r="L29" s="9">
        <f t="shared" ref="L29:O31" si="13">L17</f>
        <v>126342.08</v>
      </c>
      <c r="M29" s="74">
        <f t="shared" si="13"/>
        <v>198720</v>
      </c>
      <c r="N29" s="9">
        <f t="shared" si="13"/>
        <v>150000</v>
      </c>
      <c r="O29" s="9">
        <f t="shared" si="13"/>
        <v>150000</v>
      </c>
      <c r="P29" s="106" t="s">
        <v>13</v>
      </c>
      <c r="Q29" s="106" t="s">
        <v>13</v>
      </c>
      <c r="R29" s="106" t="s">
        <v>13</v>
      </c>
      <c r="S29" s="106" t="s">
        <v>13</v>
      </c>
      <c r="T29" s="106" t="s">
        <v>13</v>
      </c>
      <c r="U29" s="106" t="s">
        <v>13</v>
      </c>
      <c r="V29" s="106" t="s">
        <v>13</v>
      </c>
      <c r="W29" s="100" t="s">
        <v>13</v>
      </c>
      <c r="X29" s="106" t="s">
        <v>13</v>
      </c>
      <c r="Y29" s="106" t="s">
        <v>13</v>
      </c>
      <c r="Z29" s="106" t="s">
        <v>13</v>
      </c>
    </row>
    <row r="30" spans="1:26" s="29" customFormat="1" ht="84.75" customHeight="1">
      <c r="A30" s="101"/>
      <c r="B30" s="121"/>
      <c r="C30" s="101"/>
      <c r="D30" s="101"/>
      <c r="E30" s="186"/>
      <c r="F30" s="28" t="s">
        <v>16</v>
      </c>
      <c r="G30" s="3">
        <f>G18</f>
        <v>1852177.8800000001</v>
      </c>
      <c r="H30" s="3">
        <f t="shared" si="12"/>
        <v>0</v>
      </c>
      <c r="I30" s="3">
        <f t="shared" si="12"/>
        <v>288798.53000000003</v>
      </c>
      <c r="J30" s="3">
        <f t="shared" si="12"/>
        <v>499266.93</v>
      </c>
      <c r="K30" s="3">
        <f>K18</f>
        <v>508750.34</v>
      </c>
      <c r="L30" s="3">
        <f t="shared" si="13"/>
        <v>105362.08</v>
      </c>
      <c r="M30" s="69">
        <f t="shared" si="13"/>
        <v>150000</v>
      </c>
      <c r="N30" s="3">
        <f t="shared" si="13"/>
        <v>150000</v>
      </c>
      <c r="O30" s="3">
        <f t="shared" si="13"/>
        <v>150000</v>
      </c>
      <c r="P30" s="107"/>
      <c r="Q30" s="107"/>
      <c r="R30" s="107"/>
      <c r="S30" s="107"/>
      <c r="T30" s="107"/>
      <c r="U30" s="107"/>
      <c r="V30" s="107"/>
      <c r="W30" s="101"/>
      <c r="X30" s="107"/>
      <c r="Y30" s="107"/>
      <c r="Z30" s="107"/>
    </row>
    <row r="31" spans="1:26" s="29" customFormat="1" ht="36.75" customHeight="1">
      <c r="A31" s="102"/>
      <c r="B31" s="122"/>
      <c r="C31" s="102"/>
      <c r="D31" s="102"/>
      <c r="E31" s="187"/>
      <c r="F31" s="28" t="s">
        <v>17</v>
      </c>
      <c r="G31" s="3">
        <f>G19</f>
        <v>995412.06</v>
      </c>
      <c r="H31" s="3">
        <f t="shared" si="12"/>
        <v>0</v>
      </c>
      <c r="I31" s="3">
        <f t="shared" si="12"/>
        <v>317700</v>
      </c>
      <c r="J31" s="3">
        <f t="shared" si="12"/>
        <v>322471.73</v>
      </c>
      <c r="K31" s="3">
        <f>K19</f>
        <v>285540.33</v>
      </c>
      <c r="L31" s="3">
        <f>L19</f>
        <v>20980</v>
      </c>
      <c r="M31" s="69">
        <f t="shared" si="13"/>
        <v>48720</v>
      </c>
      <c r="N31" s="3">
        <f t="shared" si="13"/>
        <v>0</v>
      </c>
      <c r="O31" s="3">
        <f t="shared" si="13"/>
        <v>0</v>
      </c>
      <c r="P31" s="108"/>
      <c r="Q31" s="108"/>
      <c r="R31" s="108"/>
      <c r="S31" s="108"/>
      <c r="T31" s="108"/>
      <c r="U31" s="108"/>
      <c r="V31" s="108"/>
      <c r="W31" s="102"/>
      <c r="X31" s="108"/>
      <c r="Y31" s="108"/>
      <c r="Z31" s="108"/>
    </row>
    <row r="32" spans="1:26" s="15" customFormat="1" ht="168.75" customHeight="1">
      <c r="A32" s="138" t="s">
        <v>84</v>
      </c>
      <c r="B32" s="139"/>
      <c r="C32" s="20">
        <v>2020</v>
      </c>
      <c r="D32" s="20">
        <v>2026</v>
      </c>
      <c r="E32" s="21" t="s">
        <v>13</v>
      </c>
      <c r="F32" s="21" t="s">
        <v>13</v>
      </c>
      <c r="G32" s="21" t="s">
        <v>13</v>
      </c>
      <c r="H32" s="8" t="s">
        <v>13</v>
      </c>
      <c r="I32" s="8" t="s">
        <v>13</v>
      </c>
      <c r="J32" s="8" t="s">
        <v>13</v>
      </c>
      <c r="K32" s="8" t="s">
        <v>13</v>
      </c>
      <c r="L32" s="8" t="s">
        <v>13</v>
      </c>
      <c r="M32" s="72" t="s">
        <v>13</v>
      </c>
      <c r="N32" s="8" t="s">
        <v>13</v>
      </c>
      <c r="O32" s="8" t="s">
        <v>13</v>
      </c>
      <c r="P32" s="22" t="s">
        <v>13</v>
      </c>
      <c r="Q32" s="21" t="s">
        <v>13</v>
      </c>
      <c r="R32" s="21" t="s">
        <v>13</v>
      </c>
      <c r="S32" s="21" t="s">
        <v>13</v>
      </c>
      <c r="T32" s="21" t="s">
        <v>13</v>
      </c>
      <c r="U32" s="21" t="s">
        <v>13</v>
      </c>
      <c r="V32" s="21" t="s">
        <v>13</v>
      </c>
      <c r="W32" s="8" t="s">
        <v>13</v>
      </c>
      <c r="X32" s="21" t="s">
        <v>13</v>
      </c>
      <c r="Y32" s="21" t="s">
        <v>13</v>
      </c>
      <c r="Z32" s="21" t="s">
        <v>13</v>
      </c>
    </row>
    <row r="33" spans="1:26" s="15" customFormat="1" ht="195" customHeight="1">
      <c r="A33" s="223" t="s">
        <v>158</v>
      </c>
      <c r="B33" s="224"/>
      <c r="C33" s="20">
        <v>2020</v>
      </c>
      <c r="D33" s="20">
        <v>2026</v>
      </c>
      <c r="E33" s="21" t="s">
        <v>13</v>
      </c>
      <c r="F33" s="21" t="s">
        <v>13</v>
      </c>
      <c r="G33" s="21" t="s">
        <v>13</v>
      </c>
      <c r="H33" s="8" t="s">
        <v>13</v>
      </c>
      <c r="I33" s="8" t="s">
        <v>13</v>
      </c>
      <c r="J33" s="8" t="s">
        <v>13</v>
      </c>
      <c r="K33" s="8" t="s">
        <v>13</v>
      </c>
      <c r="L33" s="8" t="s">
        <v>13</v>
      </c>
      <c r="M33" s="72" t="s">
        <v>13</v>
      </c>
      <c r="N33" s="8" t="s">
        <v>13</v>
      </c>
      <c r="O33" s="8" t="s">
        <v>13</v>
      </c>
      <c r="P33" s="22" t="s">
        <v>13</v>
      </c>
      <c r="Q33" s="21" t="s">
        <v>13</v>
      </c>
      <c r="R33" s="21" t="s">
        <v>13</v>
      </c>
      <c r="S33" s="21" t="s">
        <v>13</v>
      </c>
      <c r="T33" s="21" t="s">
        <v>13</v>
      </c>
      <c r="U33" s="21" t="s">
        <v>13</v>
      </c>
      <c r="V33" s="21" t="s">
        <v>13</v>
      </c>
      <c r="W33" s="8" t="s">
        <v>13</v>
      </c>
      <c r="X33" s="21" t="s">
        <v>13</v>
      </c>
      <c r="Y33" s="21" t="s">
        <v>13</v>
      </c>
      <c r="Z33" s="21" t="s">
        <v>13</v>
      </c>
    </row>
    <row r="34" spans="1:26" s="15" customFormat="1" ht="27.75" customHeight="1">
      <c r="A34" s="106"/>
      <c r="B34" s="167" t="s">
        <v>159</v>
      </c>
      <c r="C34" s="106">
        <v>2020</v>
      </c>
      <c r="D34" s="106">
        <v>2026</v>
      </c>
      <c r="E34" s="170" t="s">
        <v>14</v>
      </c>
      <c r="F34" s="23" t="s">
        <v>15</v>
      </c>
      <c r="G34" s="24">
        <f>G37</f>
        <v>132133011.78</v>
      </c>
      <c r="H34" s="3">
        <f t="shared" ref="H34:O36" si="14">H37</f>
        <v>0</v>
      </c>
      <c r="I34" s="24">
        <f t="shared" si="14"/>
        <v>11962276.859999999</v>
      </c>
      <c r="J34" s="24">
        <f t="shared" si="14"/>
        <v>14525066.470000001</v>
      </c>
      <c r="K34" s="3">
        <f t="shared" si="14"/>
        <v>17170634.960000001</v>
      </c>
      <c r="L34" s="3">
        <f t="shared" si="14"/>
        <v>19152535.190000001</v>
      </c>
      <c r="M34" s="75">
        <f t="shared" si="14"/>
        <v>23135959.199999999</v>
      </c>
      <c r="N34" s="24">
        <f t="shared" si="14"/>
        <v>23040104.050000001</v>
      </c>
      <c r="O34" s="24">
        <f t="shared" si="14"/>
        <v>23146435.050000001</v>
      </c>
      <c r="P34" s="106" t="s">
        <v>13</v>
      </c>
      <c r="Q34" s="106" t="s">
        <v>13</v>
      </c>
      <c r="R34" s="106" t="s">
        <v>13</v>
      </c>
      <c r="S34" s="106" t="s">
        <v>13</v>
      </c>
      <c r="T34" s="106" t="s">
        <v>13</v>
      </c>
      <c r="U34" s="106" t="s">
        <v>13</v>
      </c>
      <c r="V34" s="106" t="s">
        <v>13</v>
      </c>
      <c r="W34" s="100" t="s">
        <v>13</v>
      </c>
      <c r="X34" s="106" t="s">
        <v>13</v>
      </c>
      <c r="Y34" s="106" t="s">
        <v>13</v>
      </c>
      <c r="Z34" s="106" t="s">
        <v>13</v>
      </c>
    </row>
    <row r="35" spans="1:26" s="15" customFormat="1" ht="75" customHeight="1">
      <c r="A35" s="107"/>
      <c r="B35" s="168"/>
      <c r="C35" s="107"/>
      <c r="D35" s="107"/>
      <c r="E35" s="171"/>
      <c r="F35" s="23" t="s">
        <v>16</v>
      </c>
      <c r="G35" s="24">
        <f>G38</f>
        <v>127823730.78</v>
      </c>
      <c r="H35" s="3">
        <f t="shared" si="14"/>
        <v>0</v>
      </c>
      <c r="I35" s="24">
        <f t="shared" si="14"/>
        <v>11962276.859999999</v>
      </c>
      <c r="J35" s="24">
        <f t="shared" si="14"/>
        <v>14525066.470000001</v>
      </c>
      <c r="K35" s="3">
        <f t="shared" si="14"/>
        <v>16534273.960000001</v>
      </c>
      <c r="L35" s="3">
        <f t="shared" si="14"/>
        <v>18420377.190000001</v>
      </c>
      <c r="M35" s="75">
        <f>M38</f>
        <v>22247034.199999999</v>
      </c>
      <c r="N35" s="88">
        <f t="shared" ref="N35:O35" si="15">N38</f>
        <v>22060716.050000001</v>
      </c>
      <c r="O35" s="88">
        <f t="shared" si="15"/>
        <v>22073986.050000001</v>
      </c>
      <c r="P35" s="107"/>
      <c r="Q35" s="107"/>
      <c r="R35" s="107"/>
      <c r="S35" s="107"/>
      <c r="T35" s="107"/>
      <c r="U35" s="107"/>
      <c r="V35" s="107"/>
      <c r="W35" s="101"/>
      <c r="X35" s="107"/>
      <c r="Y35" s="107"/>
      <c r="Z35" s="107"/>
    </row>
    <row r="36" spans="1:26" s="15" customFormat="1" ht="36.75" customHeight="1">
      <c r="A36" s="108"/>
      <c r="B36" s="169"/>
      <c r="C36" s="108"/>
      <c r="D36" s="108"/>
      <c r="E36" s="172"/>
      <c r="F36" s="23" t="s">
        <v>17</v>
      </c>
      <c r="G36" s="24">
        <f>G39</f>
        <v>4309281</v>
      </c>
      <c r="H36" s="3">
        <f t="shared" si="14"/>
        <v>0</v>
      </c>
      <c r="I36" s="24">
        <f t="shared" si="14"/>
        <v>0</v>
      </c>
      <c r="J36" s="24">
        <f t="shared" si="14"/>
        <v>0</v>
      </c>
      <c r="K36" s="3">
        <f t="shared" si="14"/>
        <v>636361</v>
      </c>
      <c r="L36" s="3">
        <f t="shared" si="14"/>
        <v>732158</v>
      </c>
      <c r="M36" s="75">
        <f t="shared" si="14"/>
        <v>888925</v>
      </c>
      <c r="N36" s="24">
        <f t="shared" si="14"/>
        <v>979388</v>
      </c>
      <c r="O36" s="24">
        <f t="shared" si="14"/>
        <v>1072449</v>
      </c>
      <c r="P36" s="108"/>
      <c r="Q36" s="108"/>
      <c r="R36" s="108"/>
      <c r="S36" s="108"/>
      <c r="T36" s="108"/>
      <c r="U36" s="108"/>
      <c r="V36" s="108"/>
      <c r="W36" s="102"/>
      <c r="X36" s="108"/>
      <c r="Y36" s="108"/>
      <c r="Z36" s="108"/>
    </row>
    <row r="37" spans="1:26" s="15" customFormat="1" ht="28.5" customHeight="1">
      <c r="A37" s="106"/>
      <c r="B37" s="167" t="s">
        <v>160</v>
      </c>
      <c r="C37" s="106">
        <v>2020</v>
      </c>
      <c r="D37" s="106">
        <v>2026</v>
      </c>
      <c r="E37" s="170" t="s">
        <v>14</v>
      </c>
      <c r="F37" s="23" t="s">
        <v>15</v>
      </c>
      <c r="G37" s="24">
        <f>H37+I37+J37+K37+L37+M37+O37+N37</f>
        <v>132133011.78</v>
      </c>
      <c r="H37" s="3">
        <f t="shared" ref="H37:J37" si="16">H38+H39</f>
        <v>0</v>
      </c>
      <c r="I37" s="3">
        <f t="shared" si="16"/>
        <v>11962276.859999999</v>
      </c>
      <c r="J37" s="3">
        <f t="shared" si="16"/>
        <v>14525066.470000001</v>
      </c>
      <c r="K37" s="3">
        <f>K38+K39</f>
        <v>17170634.960000001</v>
      </c>
      <c r="L37" s="3">
        <f t="shared" ref="L37:O37" si="17">L38+L39</f>
        <v>19152535.190000001</v>
      </c>
      <c r="M37" s="69">
        <f t="shared" si="17"/>
        <v>23135959.199999999</v>
      </c>
      <c r="N37" s="3">
        <f t="shared" si="17"/>
        <v>23040104.050000001</v>
      </c>
      <c r="O37" s="3">
        <f t="shared" si="17"/>
        <v>23146435.050000001</v>
      </c>
      <c r="P37" s="161" t="s">
        <v>121</v>
      </c>
      <c r="Q37" s="173" t="s">
        <v>42</v>
      </c>
      <c r="R37" s="176"/>
      <c r="S37" s="25">
        <v>0</v>
      </c>
      <c r="T37" s="173">
        <v>100</v>
      </c>
      <c r="U37" s="173">
        <v>100</v>
      </c>
      <c r="V37" s="173">
        <v>100</v>
      </c>
      <c r="W37" s="146">
        <v>100</v>
      </c>
      <c r="X37" s="173">
        <v>100</v>
      </c>
      <c r="Y37" s="173">
        <v>100</v>
      </c>
      <c r="Z37" s="173">
        <v>100</v>
      </c>
    </row>
    <row r="38" spans="1:26" s="15" customFormat="1" ht="72.75" customHeight="1">
      <c r="A38" s="107"/>
      <c r="B38" s="168"/>
      <c r="C38" s="107"/>
      <c r="D38" s="107"/>
      <c r="E38" s="171"/>
      <c r="F38" s="23" t="s">
        <v>16</v>
      </c>
      <c r="G38" s="24">
        <f t="shared" ref="G38:G39" si="18">H38+I38+J38+K38+L38+M38+O38+N38</f>
        <v>127823730.78</v>
      </c>
      <c r="H38" s="3">
        <v>0</v>
      </c>
      <c r="I38" s="24">
        <v>11962276.859999999</v>
      </c>
      <c r="J38" s="24">
        <v>14525066.470000001</v>
      </c>
      <c r="K38" s="3">
        <v>16534273.960000001</v>
      </c>
      <c r="L38" s="3">
        <v>18420377.190000001</v>
      </c>
      <c r="M38" s="69">
        <v>22247034.199999999</v>
      </c>
      <c r="N38" s="3">
        <v>22060716.050000001</v>
      </c>
      <c r="O38" s="3">
        <v>22073986.050000001</v>
      </c>
      <c r="P38" s="162"/>
      <c r="Q38" s="174"/>
      <c r="R38" s="177"/>
      <c r="S38" s="25"/>
      <c r="T38" s="174"/>
      <c r="U38" s="174"/>
      <c r="V38" s="174"/>
      <c r="W38" s="147"/>
      <c r="X38" s="174"/>
      <c r="Y38" s="174"/>
      <c r="Z38" s="174"/>
    </row>
    <row r="39" spans="1:26" s="15" customFormat="1" ht="39" customHeight="1">
      <c r="A39" s="108"/>
      <c r="B39" s="169"/>
      <c r="C39" s="108"/>
      <c r="D39" s="108"/>
      <c r="E39" s="172"/>
      <c r="F39" s="23" t="s">
        <v>17</v>
      </c>
      <c r="G39" s="24">
        <f t="shared" si="18"/>
        <v>4309281</v>
      </c>
      <c r="H39" s="3"/>
      <c r="I39" s="3"/>
      <c r="J39" s="3"/>
      <c r="K39" s="3">
        <v>636361</v>
      </c>
      <c r="L39" s="3">
        <v>732158</v>
      </c>
      <c r="M39" s="69">
        <v>888925</v>
      </c>
      <c r="N39" s="30">
        <v>979388</v>
      </c>
      <c r="O39" s="30">
        <v>1072449</v>
      </c>
      <c r="P39" s="163"/>
      <c r="Q39" s="175"/>
      <c r="R39" s="178"/>
      <c r="S39" s="25"/>
      <c r="T39" s="175"/>
      <c r="U39" s="175"/>
      <c r="V39" s="175"/>
      <c r="W39" s="148"/>
      <c r="X39" s="175"/>
      <c r="Y39" s="175"/>
      <c r="Z39" s="175"/>
    </row>
    <row r="40" spans="1:26" s="15" customFormat="1" ht="28.5" customHeight="1">
      <c r="A40" s="106"/>
      <c r="B40" s="167" t="s">
        <v>161</v>
      </c>
      <c r="C40" s="106">
        <v>2020</v>
      </c>
      <c r="D40" s="106">
        <v>2026</v>
      </c>
      <c r="E40" s="170" t="s">
        <v>14</v>
      </c>
      <c r="F40" s="23" t="s">
        <v>15</v>
      </c>
      <c r="G40" s="24">
        <f>G43</f>
        <v>3708004.68</v>
      </c>
      <c r="H40" s="3">
        <f t="shared" ref="H40:J42" si="19">H43</f>
        <v>0</v>
      </c>
      <c r="I40" s="3">
        <f t="shared" si="19"/>
        <v>169029.28</v>
      </c>
      <c r="J40" s="3">
        <f t="shared" si="19"/>
        <v>174041.88</v>
      </c>
      <c r="K40" s="3">
        <f>K43</f>
        <v>2249366.31</v>
      </c>
      <c r="L40" s="3">
        <f t="shared" ref="L40:O42" si="20">L43</f>
        <v>415946.28</v>
      </c>
      <c r="M40" s="69">
        <f t="shared" si="20"/>
        <v>139620.93</v>
      </c>
      <c r="N40" s="3">
        <f t="shared" si="20"/>
        <v>280000</v>
      </c>
      <c r="O40" s="3">
        <f t="shared" si="20"/>
        <v>280000</v>
      </c>
      <c r="P40" s="106" t="s">
        <v>13</v>
      </c>
      <c r="Q40" s="106" t="s">
        <v>13</v>
      </c>
      <c r="R40" s="106" t="s">
        <v>13</v>
      </c>
      <c r="S40" s="106" t="s">
        <v>13</v>
      </c>
      <c r="T40" s="106" t="s">
        <v>13</v>
      </c>
      <c r="U40" s="106" t="s">
        <v>13</v>
      </c>
      <c r="V40" s="106" t="s">
        <v>13</v>
      </c>
      <c r="W40" s="100" t="s">
        <v>13</v>
      </c>
      <c r="X40" s="106" t="s">
        <v>13</v>
      </c>
      <c r="Y40" s="106" t="s">
        <v>13</v>
      </c>
      <c r="Z40" s="106" t="s">
        <v>13</v>
      </c>
    </row>
    <row r="41" spans="1:26" s="15" customFormat="1" ht="76.5" customHeight="1">
      <c r="A41" s="107"/>
      <c r="B41" s="168"/>
      <c r="C41" s="107"/>
      <c r="D41" s="107"/>
      <c r="E41" s="171"/>
      <c r="F41" s="23" t="s">
        <v>16</v>
      </c>
      <c r="G41" s="24">
        <f>G44</f>
        <v>1530547.74</v>
      </c>
      <c r="H41" s="3">
        <f t="shared" si="19"/>
        <v>0</v>
      </c>
      <c r="I41" s="3">
        <f t="shared" si="19"/>
        <v>169029.28</v>
      </c>
      <c r="J41" s="3">
        <f t="shared" si="19"/>
        <v>174041.88</v>
      </c>
      <c r="K41" s="3">
        <f>K44</f>
        <v>287154.69000000006</v>
      </c>
      <c r="L41" s="3">
        <f t="shared" si="20"/>
        <v>200700.96000000002</v>
      </c>
      <c r="M41" s="69">
        <f t="shared" si="20"/>
        <v>139620.93</v>
      </c>
      <c r="N41" s="3">
        <f t="shared" si="20"/>
        <v>280000</v>
      </c>
      <c r="O41" s="3">
        <f t="shared" si="20"/>
        <v>280000</v>
      </c>
      <c r="P41" s="107"/>
      <c r="Q41" s="107"/>
      <c r="R41" s="107"/>
      <c r="S41" s="107"/>
      <c r="T41" s="107"/>
      <c r="U41" s="107"/>
      <c r="V41" s="107"/>
      <c r="W41" s="101"/>
      <c r="X41" s="107"/>
      <c r="Y41" s="107"/>
      <c r="Z41" s="107"/>
    </row>
    <row r="42" spans="1:26" s="15" customFormat="1" ht="37.5" customHeight="1">
      <c r="A42" s="108"/>
      <c r="B42" s="169"/>
      <c r="C42" s="108"/>
      <c r="D42" s="108"/>
      <c r="E42" s="172"/>
      <c r="F42" s="23" t="s">
        <v>17</v>
      </c>
      <c r="G42" s="24">
        <f>G45</f>
        <v>0</v>
      </c>
      <c r="H42" s="3">
        <f t="shared" si="19"/>
        <v>0</v>
      </c>
      <c r="I42" s="3">
        <f t="shared" si="19"/>
        <v>0</v>
      </c>
      <c r="J42" s="3">
        <f t="shared" si="19"/>
        <v>0</v>
      </c>
      <c r="K42" s="3">
        <f>K45</f>
        <v>1962211.62</v>
      </c>
      <c r="L42" s="3">
        <f t="shared" si="20"/>
        <v>215245.32</v>
      </c>
      <c r="M42" s="69">
        <f t="shared" si="20"/>
        <v>0</v>
      </c>
      <c r="N42" s="3">
        <f t="shared" si="20"/>
        <v>0</v>
      </c>
      <c r="O42" s="3">
        <f t="shared" si="20"/>
        <v>0</v>
      </c>
      <c r="P42" s="108"/>
      <c r="Q42" s="108"/>
      <c r="R42" s="108"/>
      <c r="S42" s="108"/>
      <c r="T42" s="108"/>
      <c r="U42" s="108"/>
      <c r="V42" s="108"/>
      <c r="W42" s="102"/>
      <c r="X42" s="108"/>
      <c r="Y42" s="108"/>
      <c r="Z42" s="108"/>
    </row>
    <row r="43" spans="1:26" s="15" customFormat="1" ht="27" customHeight="1">
      <c r="A43" s="106"/>
      <c r="B43" s="167" t="s">
        <v>162</v>
      </c>
      <c r="C43" s="106">
        <v>2020</v>
      </c>
      <c r="D43" s="106">
        <v>2026</v>
      </c>
      <c r="E43" s="170" t="s">
        <v>14</v>
      </c>
      <c r="F43" s="23" t="s">
        <v>15</v>
      </c>
      <c r="G43" s="24">
        <f>G46+G49+G52+G55+G58+G61+G64</f>
        <v>3708004.68</v>
      </c>
      <c r="H43" s="3">
        <f>H46+H49+H52+H55</f>
        <v>0</v>
      </c>
      <c r="I43" s="3">
        <f>I46+I49+I52+I58</f>
        <v>169029.28</v>
      </c>
      <c r="J43" s="3">
        <f t="shared" ref="J43:O44" si="21">J46+J49+J52+J58</f>
        <v>174041.88</v>
      </c>
      <c r="K43" s="3">
        <f>K46+K49+K52+K58+K55+K61</f>
        <v>2249366.31</v>
      </c>
      <c r="L43" s="3">
        <f>L46+L49+L52+L58+L64</f>
        <v>415946.28</v>
      </c>
      <c r="M43" s="69">
        <f t="shared" si="21"/>
        <v>139620.93</v>
      </c>
      <c r="N43" s="3">
        <f t="shared" si="21"/>
        <v>280000</v>
      </c>
      <c r="O43" s="3">
        <f t="shared" si="21"/>
        <v>280000</v>
      </c>
      <c r="P43" s="106" t="s">
        <v>13</v>
      </c>
      <c r="Q43" s="106" t="s">
        <v>13</v>
      </c>
      <c r="R43" s="106" t="s">
        <v>13</v>
      </c>
      <c r="S43" s="106" t="s">
        <v>13</v>
      </c>
      <c r="T43" s="106" t="s">
        <v>13</v>
      </c>
      <c r="U43" s="106" t="s">
        <v>13</v>
      </c>
      <c r="V43" s="106" t="s">
        <v>13</v>
      </c>
      <c r="W43" s="100" t="s">
        <v>13</v>
      </c>
      <c r="X43" s="106" t="s">
        <v>13</v>
      </c>
      <c r="Y43" s="106" t="s">
        <v>13</v>
      </c>
      <c r="Z43" s="106" t="s">
        <v>13</v>
      </c>
    </row>
    <row r="44" spans="1:26" s="15" customFormat="1" ht="73.5" customHeight="1">
      <c r="A44" s="107"/>
      <c r="B44" s="168"/>
      <c r="C44" s="107"/>
      <c r="D44" s="107"/>
      <c r="E44" s="171"/>
      <c r="F44" s="23" t="s">
        <v>16</v>
      </c>
      <c r="G44" s="24">
        <f t="shared" ref="G44:G45" si="22">G47+G50+G53+G56+G59+G62+G65</f>
        <v>1530547.74</v>
      </c>
      <c r="H44" s="3">
        <f>H47+H50+H53+H56</f>
        <v>0</v>
      </c>
      <c r="I44" s="3">
        <f>I47+I50+I53+I59</f>
        <v>169029.28</v>
      </c>
      <c r="J44" s="3">
        <f t="shared" si="21"/>
        <v>174041.88</v>
      </c>
      <c r="K44" s="3">
        <f>K47+K50+K53+K59+K56+K62</f>
        <v>287154.69000000006</v>
      </c>
      <c r="L44" s="3">
        <f>L47+L50+L53+L59+L65</f>
        <v>200700.96000000002</v>
      </c>
      <c r="M44" s="69">
        <f t="shared" si="21"/>
        <v>139620.93</v>
      </c>
      <c r="N44" s="3">
        <f t="shared" si="21"/>
        <v>280000</v>
      </c>
      <c r="O44" s="3">
        <f t="shared" si="21"/>
        <v>280000</v>
      </c>
      <c r="P44" s="107"/>
      <c r="Q44" s="107"/>
      <c r="R44" s="107"/>
      <c r="S44" s="107"/>
      <c r="T44" s="107"/>
      <c r="U44" s="107"/>
      <c r="V44" s="107"/>
      <c r="W44" s="101"/>
      <c r="X44" s="107"/>
      <c r="Y44" s="107"/>
      <c r="Z44" s="107"/>
    </row>
    <row r="45" spans="1:26" s="15" customFormat="1" ht="37.5" customHeight="1">
      <c r="A45" s="108"/>
      <c r="B45" s="169"/>
      <c r="C45" s="108"/>
      <c r="D45" s="108"/>
      <c r="E45" s="172"/>
      <c r="F45" s="23" t="s">
        <v>17</v>
      </c>
      <c r="G45" s="24">
        <f t="shared" si="22"/>
        <v>0</v>
      </c>
      <c r="H45" s="3">
        <f t="shared" ref="H45:J45" si="23">H48+H51+H54</f>
        <v>0</v>
      </c>
      <c r="I45" s="3">
        <f t="shared" si="23"/>
        <v>0</v>
      </c>
      <c r="J45" s="3">
        <f t="shared" si="23"/>
        <v>0</v>
      </c>
      <c r="K45" s="3">
        <f>K48+K51+K54+K60+K57+K63</f>
        <v>1962211.62</v>
      </c>
      <c r="L45" s="3">
        <f>L48+L51+L54+L60+L57+L63+L66</f>
        <v>215245.32</v>
      </c>
      <c r="M45" s="69">
        <f t="shared" ref="M45:O45" si="24">M48+M51+M54</f>
        <v>0</v>
      </c>
      <c r="N45" s="3">
        <f t="shared" si="24"/>
        <v>0</v>
      </c>
      <c r="O45" s="3">
        <f t="shared" si="24"/>
        <v>0</v>
      </c>
      <c r="P45" s="108"/>
      <c r="Q45" s="108"/>
      <c r="R45" s="108"/>
      <c r="S45" s="108"/>
      <c r="T45" s="108"/>
      <c r="U45" s="108"/>
      <c r="V45" s="108"/>
      <c r="W45" s="102"/>
      <c r="X45" s="108"/>
      <c r="Y45" s="108"/>
      <c r="Z45" s="108"/>
    </row>
    <row r="46" spans="1:26" s="15" customFormat="1" ht="27" customHeight="1">
      <c r="A46" s="106"/>
      <c r="B46" s="167" t="s">
        <v>25</v>
      </c>
      <c r="C46" s="106">
        <v>2020</v>
      </c>
      <c r="D46" s="106">
        <v>2026</v>
      </c>
      <c r="E46" s="170" t="s">
        <v>14</v>
      </c>
      <c r="F46" s="23" t="s">
        <v>15</v>
      </c>
      <c r="G46" s="24">
        <f>H46+I46+J46+K46+L46+M46+O46+N46</f>
        <v>112000</v>
      </c>
      <c r="H46" s="3">
        <f t="shared" ref="H46:J46" si="25">H47+H48</f>
        <v>0</v>
      </c>
      <c r="I46" s="3">
        <f t="shared" si="25"/>
        <v>0</v>
      </c>
      <c r="J46" s="3">
        <f t="shared" si="25"/>
        <v>0</v>
      </c>
      <c r="K46" s="3">
        <f>K47+K48</f>
        <v>12000</v>
      </c>
      <c r="L46" s="3">
        <f t="shared" ref="L46:O46" si="26">L47+L48</f>
        <v>0</v>
      </c>
      <c r="M46" s="69">
        <f t="shared" si="26"/>
        <v>0</v>
      </c>
      <c r="N46" s="3">
        <f t="shared" si="26"/>
        <v>50000</v>
      </c>
      <c r="O46" s="3">
        <f t="shared" si="26"/>
        <v>50000</v>
      </c>
      <c r="P46" s="161" t="s">
        <v>111</v>
      </c>
      <c r="Q46" s="202" t="s">
        <v>42</v>
      </c>
      <c r="R46" s="173"/>
      <c r="S46" s="31">
        <v>0</v>
      </c>
      <c r="T46" s="173">
        <v>0</v>
      </c>
      <c r="U46" s="146">
        <v>0</v>
      </c>
      <c r="V46" s="173">
        <v>100</v>
      </c>
      <c r="W46" s="146"/>
      <c r="X46" s="173">
        <v>100</v>
      </c>
      <c r="Y46" s="173">
        <v>100</v>
      </c>
      <c r="Z46" s="173">
        <v>100</v>
      </c>
    </row>
    <row r="47" spans="1:26" s="15" customFormat="1" ht="72.75" customHeight="1">
      <c r="A47" s="107"/>
      <c r="B47" s="168"/>
      <c r="C47" s="107"/>
      <c r="D47" s="107"/>
      <c r="E47" s="171"/>
      <c r="F47" s="23" t="s">
        <v>16</v>
      </c>
      <c r="G47" s="24">
        <f t="shared" ref="G47:G48" si="27">H47+I47+J47+K47+L47+M47+O47+N47</f>
        <v>112000</v>
      </c>
      <c r="H47" s="3">
        <v>0</v>
      </c>
      <c r="I47" s="3">
        <v>0</v>
      </c>
      <c r="J47" s="3">
        <v>0</v>
      </c>
      <c r="K47" s="3">
        <v>12000</v>
      </c>
      <c r="L47" s="3">
        <v>0</v>
      </c>
      <c r="M47" s="69">
        <v>0</v>
      </c>
      <c r="N47" s="3">
        <v>50000</v>
      </c>
      <c r="O47" s="3">
        <v>50000</v>
      </c>
      <c r="P47" s="162"/>
      <c r="Q47" s="203"/>
      <c r="R47" s="174"/>
      <c r="S47" s="31"/>
      <c r="T47" s="174"/>
      <c r="U47" s="147"/>
      <c r="V47" s="174"/>
      <c r="W47" s="147"/>
      <c r="X47" s="174"/>
      <c r="Y47" s="174"/>
      <c r="Z47" s="174"/>
    </row>
    <row r="48" spans="1:26" s="15" customFormat="1" ht="38.25" customHeight="1">
      <c r="A48" s="108"/>
      <c r="B48" s="169"/>
      <c r="C48" s="108"/>
      <c r="D48" s="108"/>
      <c r="E48" s="172"/>
      <c r="F48" s="23" t="s">
        <v>17</v>
      </c>
      <c r="G48" s="24">
        <f t="shared" si="27"/>
        <v>0</v>
      </c>
      <c r="H48" s="3"/>
      <c r="I48" s="3"/>
      <c r="J48" s="3"/>
      <c r="K48" s="3"/>
      <c r="L48" s="3"/>
      <c r="M48" s="69"/>
      <c r="N48" s="30"/>
      <c r="O48" s="30"/>
      <c r="P48" s="163"/>
      <c r="Q48" s="204"/>
      <c r="R48" s="175"/>
      <c r="S48" s="31"/>
      <c r="T48" s="175"/>
      <c r="U48" s="148"/>
      <c r="V48" s="175"/>
      <c r="W48" s="148"/>
      <c r="X48" s="175"/>
      <c r="Y48" s="175"/>
      <c r="Z48" s="175"/>
    </row>
    <row r="49" spans="1:26" s="15" customFormat="1" ht="58.5" customHeight="1">
      <c r="A49" s="106"/>
      <c r="B49" s="167" t="s">
        <v>26</v>
      </c>
      <c r="C49" s="106">
        <v>2020</v>
      </c>
      <c r="D49" s="106">
        <v>2026</v>
      </c>
      <c r="E49" s="170" t="s">
        <v>14</v>
      </c>
      <c r="F49" s="23" t="s">
        <v>15</v>
      </c>
      <c r="G49" s="24">
        <f>H49+I49+J49+K49+L49+M49+O49+N49</f>
        <v>309177.90000000002</v>
      </c>
      <c r="H49" s="3">
        <f t="shared" ref="H49:J49" si="28">H50+H51</f>
        <v>0</v>
      </c>
      <c r="I49" s="3">
        <f t="shared" si="28"/>
        <v>4329.28</v>
      </c>
      <c r="J49" s="3">
        <f t="shared" si="28"/>
        <v>61241.88</v>
      </c>
      <c r="K49" s="3">
        <f>K50+K51</f>
        <v>49533.54</v>
      </c>
      <c r="L49" s="3">
        <f t="shared" ref="L49:O49" si="29">L50+L51</f>
        <v>0</v>
      </c>
      <c r="M49" s="69">
        <f t="shared" si="29"/>
        <v>34073.199999999997</v>
      </c>
      <c r="N49" s="3">
        <f t="shared" si="29"/>
        <v>80000</v>
      </c>
      <c r="O49" s="3">
        <f t="shared" si="29"/>
        <v>80000</v>
      </c>
      <c r="P49" s="161" t="s">
        <v>137</v>
      </c>
      <c r="Q49" s="202" t="s">
        <v>42</v>
      </c>
      <c r="R49" s="173"/>
      <c r="S49" s="31">
        <v>0</v>
      </c>
      <c r="T49" s="173">
        <v>4</v>
      </c>
      <c r="U49" s="146">
        <v>2</v>
      </c>
      <c r="V49" s="173">
        <v>2</v>
      </c>
      <c r="W49" s="146"/>
      <c r="X49" s="173">
        <v>3</v>
      </c>
      <c r="Y49" s="173">
        <v>3</v>
      </c>
      <c r="Z49" s="173">
        <v>3</v>
      </c>
    </row>
    <row r="50" spans="1:26" s="15" customFormat="1" ht="73.5" customHeight="1">
      <c r="A50" s="107"/>
      <c r="B50" s="168"/>
      <c r="C50" s="107"/>
      <c r="D50" s="107"/>
      <c r="E50" s="171"/>
      <c r="F50" s="23" t="s">
        <v>16</v>
      </c>
      <c r="G50" s="24">
        <f t="shared" ref="G50:G51" si="30">H50+I50+J50+K50+L50+M50+O50+N50</f>
        <v>309177.90000000002</v>
      </c>
      <c r="H50" s="3">
        <v>0</v>
      </c>
      <c r="I50" s="24">
        <v>4329.28</v>
      </c>
      <c r="J50" s="24">
        <v>61241.88</v>
      </c>
      <c r="K50" s="3">
        <v>49533.54</v>
      </c>
      <c r="L50" s="3">
        <v>0</v>
      </c>
      <c r="M50" s="75">
        <v>34073.199999999997</v>
      </c>
      <c r="N50" s="24">
        <v>80000</v>
      </c>
      <c r="O50" s="24">
        <v>80000</v>
      </c>
      <c r="P50" s="162"/>
      <c r="Q50" s="203"/>
      <c r="R50" s="174"/>
      <c r="S50" s="31"/>
      <c r="T50" s="174"/>
      <c r="U50" s="147"/>
      <c r="V50" s="174"/>
      <c r="W50" s="147"/>
      <c r="X50" s="174"/>
      <c r="Y50" s="174"/>
      <c r="Z50" s="174"/>
    </row>
    <row r="51" spans="1:26" s="15" customFormat="1" ht="64.5" customHeight="1">
      <c r="A51" s="108"/>
      <c r="B51" s="169"/>
      <c r="C51" s="108"/>
      <c r="D51" s="108"/>
      <c r="E51" s="172"/>
      <c r="F51" s="23" t="s">
        <v>17</v>
      </c>
      <c r="G51" s="24">
        <f t="shared" si="30"/>
        <v>0</v>
      </c>
      <c r="H51" s="3"/>
      <c r="I51" s="3"/>
      <c r="J51" s="3"/>
      <c r="K51" s="3"/>
      <c r="L51" s="3"/>
      <c r="M51" s="73"/>
      <c r="N51" s="27"/>
      <c r="O51" s="27"/>
      <c r="P51" s="163"/>
      <c r="Q51" s="204"/>
      <c r="R51" s="175"/>
      <c r="S51" s="31"/>
      <c r="T51" s="175"/>
      <c r="U51" s="148"/>
      <c r="V51" s="175"/>
      <c r="W51" s="148"/>
      <c r="X51" s="175"/>
      <c r="Y51" s="175"/>
      <c r="Z51" s="175"/>
    </row>
    <row r="52" spans="1:26" s="15" customFormat="1" ht="107.25" customHeight="1">
      <c r="A52" s="106"/>
      <c r="B52" s="167" t="s">
        <v>27</v>
      </c>
      <c r="C52" s="106">
        <v>2020</v>
      </c>
      <c r="D52" s="106">
        <v>2026</v>
      </c>
      <c r="E52" s="170" t="s">
        <v>14</v>
      </c>
      <c r="F52" s="23" t="s">
        <v>15</v>
      </c>
      <c r="G52" s="24">
        <f>H52+I52+J52+K52+L52+M52+O52+N52</f>
        <v>858974.49</v>
      </c>
      <c r="H52" s="3">
        <f t="shared" ref="H52:J52" si="31">H53+H54</f>
        <v>0</v>
      </c>
      <c r="I52" s="3">
        <f t="shared" si="31"/>
        <v>157700</v>
      </c>
      <c r="J52" s="3">
        <f t="shared" si="31"/>
        <v>70800</v>
      </c>
      <c r="K52" s="3">
        <f>K53+K54</f>
        <v>30400</v>
      </c>
      <c r="L52" s="3">
        <f t="shared" ref="L52:O52" si="32">L53+L54</f>
        <v>194526.76</v>
      </c>
      <c r="M52" s="69">
        <f t="shared" si="32"/>
        <v>105547.73</v>
      </c>
      <c r="N52" s="3">
        <f t="shared" si="32"/>
        <v>150000</v>
      </c>
      <c r="O52" s="3">
        <f t="shared" si="32"/>
        <v>150000</v>
      </c>
      <c r="P52" s="161" t="s">
        <v>124</v>
      </c>
      <c r="Q52" s="173" t="s">
        <v>42</v>
      </c>
      <c r="R52" s="173"/>
      <c r="S52" s="31">
        <v>0</v>
      </c>
      <c r="T52" s="173">
        <v>10</v>
      </c>
      <c r="U52" s="146">
        <v>7.5</v>
      </c>
      <c r="V52" s="173">
        <v>10</v>
      </c>
      <c r="W52" s="146">
        <v>10</v>
      </c>
      <c r="X52" s="173">
        <v>10</v>
      </c>
      <c r="Y52" s="173">
        <v>10</v>
      </c>
      <c r="Z52" s="173">
        <v>10</v>
      </c>
    </row>
    <row r="53" spans="1:26" s="15" customFormat="1" ht="75.75" customHeight="1">
      <c r="A53" s="107"/>
      <c r="B53" s="168"/>
      <c r="C53" s="107"/>
      <c r="D53" s="107"/>
      <c r="E53" s="171"/>
      <c r="F53" s="23" t="s">
        <v>16</v>
      </c>
      <c r="G53" s="24">
        <f t="shared" ref="G53:G54" si="33">H53+I53+J53+K53+L53+M53+O53+N53</f>
        <v>858974.49</v>
      </c>
      <c r="H53" s="3">
        <v>0</v>
      </c>
      <c r="I53" s="24">
        <v>157700</v>
      </c>
      <c r="J53" s="3">
        <v>70800</v>
      </c>
      <c r="K53" s="3">
        <v>30400</v>
      </c>
      <c r="L53" s="3">
        <v>194526.76</v>
      </c>
      <c r="M53" s="69">
        <v>105547.73</v>
      </c>
      <c r="N53" s="30">
        <v>150000</v>
      </c>
      <c r="O53" s="30">
        <v>150000</v>
      </c>
      <c r="P53" s="162"/>
      <c r="Q53" s="174"/>
      <c r="R53" s="174"/>
      <c r="S53" s="31"/>
      <c r="T53" s="174"/>
      <c r="U53" s="147"/>
      <c r="V53" s="174"/>
      <c r="W53" s="147"/>
      <c r="X53" s="174"/>
      <c r="Y53" s="174"/>
      <c r="Z53" s="174"/>
    </row>
    <row r="54" spans="1:26" s="15" customFormat="1" ht="39" customHeight="1">
      <c r="A54" s="108"/>
      <c r="B54" s="169"/>
      <c r="C54" s="108"/>
      <c r="D54" s="108"/>
      <c r="E54" s="172"/>
      <c r="F54" s="23" t="s">
        <v>17</v>
      </c>
      <c r="G54" s="24">
        <f t="shared" si="33"/>
        <v>0</v>
      </c>
      <c r="H54" s="3"/>
      <c r="I54" s="3"/>
      <c r="J54" s="3"/>
      <c r="K54" s="3"/>
      <c r="L54" s="3"/>
      <c r="M54" s="69"/>
      <c r="N54" s="30"/>
      <c r="O54" s="30"/>
      <c r="P54" s="163"/>
      <c r="Q54" s="175"/>
      <c r="R54" s="175"/>
      <c r="S54" s="31"/>
      <c r="T54" s="175"/>
      <c r="U54" s="148"/>
      <c r="V54" s="175"/>
      <c r="W54" s="148"/>
      <c r="X54" s="175"/>
      <c r="Y54" s="175"/>
      <c r="Z54" s="175"/>
    </row>
    <row r="55" spans="1:26" s="15" customFormat="1" ht="36" customHeight="1">
      <c r="A55" s="32"/>
      <c r="B55" s="167" t="s">
        <v>79</v>
      </c>
      <c r="C55" s="106">
        <v>2020</v>
      </c>
      <c r="D55" s="106">
        <v>2026</v>
      </c>
      <c r="E55" s="170" t="s">
        <v>14</v>
      </c>
      <c r="F55" s="23" t="s">
        <v>15</v>
      </c>
      <c r="G55" s="24">
        <f>H55+I55+J55+K55+L55+M55</f>
        <v>175000</v>
      </c>
      <c r="H55" s="3">
        <f>H56+H57</f>
        <v>0</v>
      </c>
      <c r="I55" s="3"/>
      <c r="J55" s="3"/>
      <c r="K55" s="3">
        <f>K56+K57</f>
        <v>175000</v>
      </c>
      <c r="L55" s="3"/>
      <c r="M55" s="73"/>
      <c r="N55" s="27"/>
      <c r="O55" s="27"/>
      <c r="P55" s="161" t="s">
        <v>122</v>
      </c>
      <c r="Q55" s="173" t="s">
        <v>42</v>
      </c>
      <c r="R55" s="173"/>
      <c r="S55" s="173"/>
      <c r="T55" s="173"/>
      <c r="U55" s="173"/>
      <c r="V55" s="173">
        <v>100</v>
      </c>
      <c r="W55" s="146"/>
      <c r="X55" s="173"/>
      <c r="Y55" s="176"/>
      <c r="Z55" s="176"/>
    </row>
    <row r="56" spans="1:26" s="15" customFormat="1" ht="51" customHeight="1">
      <c r="A56" s="32"/>
      <c r="B56" s="168"/>
      <c r="C56" s="107"/>
      <c r="D56" s="107"/>
      <c r="E56" s="171"/>
      <c r="F56" s="23" t="s">
        <v>16</v>
      </c>
      <c r="G56" s="24">
        <f t="shared" ref="G56" si="34">H56+I56+J56+K56+L56+M56</f>
        <v>175000</v>
      </c>
      <c r="H56" s="3">
        <v>0</v>
      </c>
      <c r="I56" s="3"/>
      <c r="J56" s="3"/>
      <c r="K56" s="3">
        <v>175000</v>
      </c>
      <c r="L56" s="3"/>
      <c r="M56" s="73"/>
      <c r="N56" s="27"/>
      <c r="O56" s="27"/>
      <c r="P56" s="162"/>
      <c r="Q56" s="174"/>
      <c r="R56" s="174"/>
      <c r="S56" s="174"/>
      <c r="T56" s="174"/>
      <c r="U56" s="174"/>
      <c r="V56" s="174"/>
      <c r="W56" s="147"/>
      <c r="X56" s="174"/>
      <c r="Y56" s="177"/>
      <c r="Z56" s="177"/>
    </row>
    <row r="57" spans="1:26" s="15" customFormat="1" ht="135" customHeight="1">
      <c r="A57" s="32"/>
      <c r="B57" s="169"/>
      <c r="C57" s="108"/>
      <c r="D57" s="108"/>
      <c r="E57" s="172"/>
      <c r="F57" s="23" t="s">
        <v>17</v>
      </c>
      <c r="G57" s="24"/>
      <c r="H57" s="3"/>
      <c r="I57" s="3"/>
      <c r="J57" s="3"/>
      <c r="K57" s="3"/>
      <c r="L57" s="3"/>
      <c r="M57" s="73"/>
      <c r="N57" s="27"/>
      <c r="O57" s="27"/>
      <c r="P57" s="163"/>
      <c r="Q57" s="175"/>
      <c r="R57" s="175"/>
      <c r="S57" s="175"/>
      <c r="T57" s="175"/>
      <c r="U57" s="175"/>
      <c r="V57" s="175"/>
      <c r="W57" s="148"/>
      <c r="X57" s="175"/>
      <c r="Y57" s="178"/>
      <c r="Z57" s="178"/>
    </row>
    <row r="58" spans="1:26" s="15" customFormat="1" ht="37.5" customHeight="1">
      <c r="A58" s="32"/>
      <c r="B58" s="167" t="s">
        <v>97</v>
      </c>
      <c r="C58" s="106">
        <v>2020</v>
      </c>
      <c r="D58" s="106">
        <v>2026</v>
      </c>
      <c r="E58" s="170" t="s">
        <v>14</v>
      </c>
      <c r="F58" s="23" t="s">
        <v>15</v>
      </c>
      <c r="G58" s="24">
        <f>H58+I58+J58+K58+L58+M58</f>
        <v>53000</v>
      </c>
      <c r="H58" s="3"/>
      <c r="I58" s="24">
        <f>I59+I60</f>
        <v>7000</v>
      </c>
      <c r="J58" s="24">
        <f>J59+J60</f>
        <v>42000</v>
      </c>
      <c r="K58" s="24">
        <f t="shared" ref="K58:O58" si="35">K59+K60</f>
        <v>0</v>
      </c>
      <c r="L58" s="3">
        <f t="shared" si="35"/>
        <v>4000</v>
      </c>
      <c r="M58" s="75">
        <f t="shared" si="35"/>
        <v>0</v>
      </c>
      <c r="N58" s="24">
        <f t="shared" si="35"/>
        <v>0</v>
      </c>
      <c r="O58" s="24">
        <f t="shared" si="35"/>
        <v>0</v>
      </c>
      <c r="P58" s="161" t="s">
        <v>122</v>
      </c>
      <c r="Q58" s="202" t="s">
        <v>42</v>
      </c>
      <c r="R58" s="173"/>
      <c r="S58" s="31"/>
      <c r="T58" s="173">
        <v>100</v>
      </c>
      <c r="U58" s="173">
        <v>100</v>
      </c>
      <c r="V58" s="196"/>
      <c r="W58" s="219">
        <v>100</v>
      </c>
      <c r="X58" s="196"/>
      <c r="Y58" s="196"/>
      <c r="Z58" s="196"/>
    </row>
    <row r="59" spans="1:26" s="15" customFormat="1" ht="98.25" customHeight="1">
      <c r="A59" s="32"/>
      <c r="B59" s="168"/>
      <c r="C59" s="107"/>
      <c r="D59" s="107"/>
      <c r="E59" s="171"/>
      <c r="F59" s="23" t="s">
        <v>16</v>
      </c>
      <c r="G59" s="24">
        <f>H59+I59+J59+K59+L59+M59</f>
        <v>53000</v>
      </c>
      <c r="H59" s="3"/>
      <c r="I59" s="3">
        <v>7000</v>
      </c>
      <c r="J59" s="3">
        <v>42000</v>
      </c>
      <c r="K59" s="3"/>
      <c r="L59" s="3">
        <v>4000</v>
      </c>
      <c r="M59" s="73"/>
      <c r="N59" s="27"/>
      <c r="O59" s="27"/>
      <c r="P59" s="162"/>
      <c r="Q59" s="203"/>
      <c r="R59" s="174"/>
      <c r="S59" s="31"/>
      <c r="T59" s="174"/>
      <c r="U59" s="174"/>
      <c r="V59" s="197"/>
      <c r="W59" s="220"/>
      <c r="X59" s="197"/>
      <c r="Y59" s="197"/>
      <c r="Z59" s="197"/>
    </row>
    <row r="60" spans="1:26" s="15" customFormat="1" ht="63.75" customHeight="1">
      <c r="A60" s="32"/>
      <c r="B60" s="169"/>
      <c r="C60" s="108"/>
      <c r="D60" s="108"/>
      <c r="E60" s="172"/>
      <c r="F60" s="23" t="s">
        <v>17</v>
      </c>
      <c r="G60" s="24"/>
      <c r="H60" s="3"/>
      <c r="I60" s="3"/>
      <c r="J60" s="3"/>
      <c r="K60" s="3"/>
      <c r="L60" s="3"/>
      <c r="M60" s="73"/>
      <c r="N60" s="27"/>
      <c r="O60" s="27"/>
      <c r="P60" s="163"/>
      <c r="Q60" s="204"/>
      <c r="R60" s="175"/>
      <c r="S60" s="31"/>
      <c r="T60" s="175"/>
      <c r="U60" s="175"/>
      <c r="V60" s="198"/>
      <c r="W60" s="221"/>
      <c r="X60" s="198"/>
      <c r="Y60" s="198"/>
      <c r="Z60" s="198"/>
    </row>
    <row r="61" spans="1:26" s="15" customFormat="1" ht="24">
      <c r="A61" s="32"/>
      <c r="B61" s="167" t="s">
        <v>112</v>
      </c>
      <c r="C61" s="106">
        <v>2022</v>
      </c>
      <c r="D61" s="106">
        <v>2026</v>
      </c>
      <c r="E61" s="170" t="s">
        <v>14</v>
      </c>
      <c r="F61" s="23" t="s">
        <v>15</v>
      </c>
      <c r="G61" s="24">
        <f>H61+I61+J61+K61+L61+M61</f>
        <v>1982432.77</v>
      </c>
      <c r="H61" s="3"/>
      <c r="I61" s="3"/>
      <c r="J61" s="3"/>
      <c r="K61" s="3">
        <f>K62+K63</f>
        <v>1982432.77</v>
      </c>
      <c r="L61" s="3"/>
      <c r="M61" s="73"/>
      <c r="N61" s="27"/>
      <c r="O61" s="27"/>
      <c r="P61" s="161" t="s">
        <v>107</v>
      </c>
      <c r="Q61" s="202" t="s">
        <v>42</v>
      </c>
      <c r="R61" s="173"/>
      <c r="S61" s="173"/>
      <c r="T61" s="173"/>
      <c r="U61" s="173"/>
      <c r="V61" s="173">
        <v>100</v>
      </c>
      <c r="W61" s="149"/>
      <c r="X61" s="176"/>
      <c r="Y61" s="176"/>
      <c r="Z61" s="176"/>
    </row>
    <row r="62" spans="1:26" s="15" customFormat="1" ht="96" customHeight="1">
      <c r="A62" s="32"/>
      <c r="B62" s="168"/>
      <c r="C62" s="107"/>
      <c r="D62" s="107"/>
      <c r="E62" s="171"/>
      <c r="F62" s="23" t="s">
        <v>16</v>
      </c>
      <c r="G62" s="24">
        <f>H62+I62+J62+K62+L62+M62</f>
        <v>20221.150000000001</v>
      </c>
      <c r="H62" s="3"/>
      <c r="I62" s="3"/>
      <c r="J62" s="3"/>
      <c r="K62" s="33">
        <v>20221.150000000001</v>
      </c>
      <c r="L62" s="3"/>
      <c r="M62" s="73"/>
      <c r="N62" s="27"/>
      <c r="O62" s="27"/>
      <c r="P62" s="162"/>
      <c r="Q62" s="203"/>
      <c r="R62" s="174"/>
      <c r="S62" s="174"/>
      <c r="T62" s="174"/>
      <c r="U62" s="174"/>
      <c r="V62" s="174"/>
      <c r="W62" s="150"/>
      <c r="X62" s="177"/>
      <c r="Y62" s="177"/>
      <c r="Z62" s="177"/>
    </row>
    <row r="63" spans="1:26" s="15" customFormat="1" ht="63.75" customHeight="1">
      <c r="A63" s="32"/>
      <c r="B63" s="169"/>
      <c r="C63" s="108"/>
      <c r="D63" s="108"/>
      <c r="E63" s="172"/>
      <c r="F63" s="23" t="s">
        <v>17</v>
      </c>
      <c r="G63" s="24"/>
      <c r="H63" s="3"/>
      <c r="I63" s="3"/>
      <c r="J63" s="3"/>
      <c r="K63" s="3">
        <v>1962211.62</v>
      </c>
      <c r="L63" s="3"/>
      <c r="M63" s="73"/>
      <c r="N63" s="27"/>
      <c r="O63" s="27"/>
      <c r="P63" s="163"/>
      <c r="Q63" s="204"/>
      <c r="R63" s="175"/>
      <c r="S63" s="175"/>
      <c r="T63" s="175"/>
      <c r="U63" s="175"/>
      <c r="V63" s="175"/>
      <c r="W63" s="151"/>
      <c r="X63" s="178"/>
      <c r="Y63" s="178"/>
      <c r="Z63" s="178"/>
    </row>
    <row r="64" spans="1:26" s="15" customFormat="1" ht="24">
      <c r="A64" s="32"/>
      <c r="B64" s="167" t="s">
        <v>133</v>
      </c>
      <c r="C64" s="106">
        <v>2023</v>
      </c>
      <c r="D64" s="106">
        <v>2026</v>
      </c>
      <c r="E64" s="170" t="s">
        <v>14</v>
      </c>
      <c r="F64" s="23" t="s">
        <v>15</v>
      </c>
      <c r="G64" s="24">
        <f>H64+I64+J64+K64+L64+M64</f>
        <v>217419.52000000002</v>
      </c>
      <c r="H64" s="3"/>
      <c r="I64" s="3"/>
      <c r="J64" s="3"/>
      <c r="K64" s="3"/>
      <c r="L64" s="3">
        <f>L65+L66</f>
        <v>217419.52000000002</v>
      </c>
      <c r="M64" s="73"/>
      <c r="N64" s="27"/>
      <c r="O64" s="27"/>
      <c r="P64" s="191" t="s">
        <v>138</v>
      </c>
      <c r="Q64" s="202" t="s">
        <v>42</v>
      </c>
      <c r="R64" s="173"/>
      <c r="S64" s="173"/>
      <c r="T64" s="173"/>
      <c r="U64" s="173"/>
      <c r="V64" s="173"/>
      <c r="W64" s="164" t="s">
        <v>163</v>
      </c>
      <c r="X64" s="173"/>
      <c r="Y64" s="173"/>
      <c r="Z64" s="173"/>
    </row>
    <row r="65" spans="1:26" s="15" customFormat="1" ht="108.75" customHeight="1">
      <c r="A65" s="32"/>
      <c r="B65" s="168"/>
      <c r="C65" s="107"/>
      <c r="D65" s="107"/>
      <c r="E65" s="171"/>
      <c r="F65" s="23" t="s">
        <v>16</v>
      </c>
      <c r="G65" s="24">
        <f>H65+I65+J65+K65+L65+M65</f>
        <v>2174.1999999999998</v>
      </c>
      <c r="H65" s="3"/>
      <c r="I65" s="3"/>
      <c r="J65" s="3"/>
      <c r="K65" s="33"/>
      <c r="L65" s="3">
        <v>2174.1999999999998</v>
      </c>
      <c r="M65" s="73"/>
      <c r="N65" s="27"/>
      <c r="O65" s="27"/>
      <c r="P65" s="222"/>
      <c r="Q65" s="203"/>
      <c r="R65" s="174"/>
      <c r="S65" s="174"/>
      <c r="T65" s="174"/>
      <c r="U65" s="174"/>
      <c r="V65" s="174"/>
      <c r="W65" s="165"/>
      <c r="X65" s="174"/>
      <c r="Y65" s="174"/>
      <c r="Z65" s="174"/>
    </row>
    <row r="66" spans="1:26" s="15" customFormat="1" ht="63" customHeight="1">
      <c r="A66" s="32"/>
      <c r="B66" s="169"/>
      <c r="C66" s="108"/>
      <c r="D66" s="108"/>
      <c r="E66" s="172"/>
      <c r="F66" s="23" t="s">
        <v>17</v>
      </c>
      <c r="G66" s="24"/>
      <c r="H66" s="3"/>
      <c r="I66" s="3"/>
      <c r="J66" s="3"/>
      <c r="K66" s="3"/>
      <c r="L66" s="3">
        <v>215245.32</v>
      </c>
      <c r="M66" s="73"/>
      <c r="N66" s="27"/>
      <c r="O66" s="27"/>
      <c r="P66" s="192"/>
      <c r="Q66" s="204"/>
      <c r="R66" s="175"/>
      <c r="S66" s="175"/>
      <c r="T66" s="175"/>
      <c r="U66" s="175"/>
      <c r="V66" s="175"/>
      <c r="W66" s="166"/>
      <c r="X66" s="175"/>
      <c r="Y66" s="175"/>
      <c r="Z66" s="175"/>
    </row>
    <row r="67" spans="1:26" s="29" customFormat="1" ht="24">
      <c r="A67" s="100"/>
      <c r="B67" s="120" t="s">
        <v>19</v>
      </c>
      <c r="C67" s="225">
        <v>2020</v>
      </c>
      <c r="D67" s="188">
        <v>2026</v>
      </c>
      <c r="E67" s="216" t="s">
        <v>14</v>
      </c>
      <c r="F67" s="28" t="s">
        <v>15</v>
      </c>
      <c r="G67" s="9">
        <f>G34+G40</f>
        <v>135841016.46000001</v>
      </c>
      <c r="H67" s="9">
        <f t="shared" ref="H67:O69" si="36">H34+H40</f>
        <v>0</v>
      </c>
      <c r="I67" s="9">
        <f>I34+I40</f>
        <v>12131306.139999999</v>
      </c>
      <c r="J67" s="9">
        <f t="shared" ref="J67:O69" si="37">J34+J40</f>
        <v>14699108.350000001</v>
      </c>
      <c r="K67" s="9">
        <f>K34+K40</f>
        <v>19420001.27</v>
      </c>
      <c r="L67" s="9">
        <f t="shared" si="37"/>
        <v>19568481.470000003</v>
      </c>
      <c r="M67" s="74">
        <f t="shared" si="37"/>
        <v>23275580.129999999</v>
      </c>
      <c r="N67" s="9">
        <f t="shared" si="37"/>
        <v>23320104.050000001</v>
      </c>
      <c r="O67" s="9">
        <f t="shared" si="37"/>
        <v>23426435.050000001</v>
      </c>
      <c r="P67" s="106" t="s">
        <v>13</v>
      </c>
      <c r="Q67" s="106" t="s">
        <v>13</v>
      </c>
      <c r="R67" s="106" t="s">
        <v>13</v>
      </c>
      <c r="S67" s="106" t="s">
        <v>13</v>
      </c>
      <c r="T67" s="106" t="s">
        <v>13</v>
      </c>
      <c r="U67" s="106" t="s">
        <v>13</v>
      </c>
      <c r="V67" s="106" t="s">
        <v>13</v>
      </c>
      <c r="W67" s="100" t="s">
        <v>13</v>
      </c>
      <c r="X67" s="106" t="s">
        <v>13</v>
      </c>
      <c r="Y67" s="106" t="s">
        <v>13</v>
      </c>
      <c r="Z67" s="106" t="s">
        <v>13</v>
      </c>
    </row>
    <row r="68" spans="1:26" s="29" customFormat="1" ht="96">
      <c r="A68" s="101"/>
      <c r="B68" s="121"/>
      <c r="C68" s="226"/>
      <c r="D68" s="189"/>
      <c r="E68" s="217"/>
      <c r="F68" s="28" t="s">
        <v>16</v>
      </c>
      <c r="G68" s="3">
        <f>G35+G41</f>
        <v>129354278.52</v>
      </c>
      <c r="H68" s="3">
        <f t="shared" si="36"/>
        <v>0</v>
      </c>
      <c r="I68" s="3">
        <f t="shared" si="36"/>
        <v>12131306.139999999</v>
      </c>
      <c r="J68" s="3">
        <f t="shared" si="36"/>
        <v>14699108.350000001</v>
      </c>
      <c r="K68" s="3">
        <f>K35+K41</f>
        <v>16821428.650000002</v>
      </c>
      <c r="L68" s="3">
        <f t="shared" si="36"/>
        <v>18621078.150000002</v>
      </c>
      <c r="M68" s="69">
        <f t="shared" si="36"/>
        <v>22386655.129999999</v>
      </c>
      <c r="N68" s="3">
        <f t="shared" si="37"/>
        <v>22340716.050000001</v>
      </c>
      <c r="O68" s="3">
        <f t="shared" si="36"/>
        <v>22353986.050000001</v>
      </c>
      <c r="P68" s="107"/>
      <c r="Q68" s="107"/>
      <c r="R68" s="107"/>
      <c r="S68" s="107"/>
      <c r="T68" s="107"/>
      <c r="U68" s="107"/>
      <c r="V68" s="107"/>
      <c r="W68" s="101"/>
      <c r="X68" s="107"/>
      <c r="Y68" s="107"/>
      <c r="Z68" s="107"/>
    </row>
    <row r="69" spans="1:26" s="29" customFormat="1" ht="60">
      <c r="A69" s="102"/>
      <c r="B69" s="122"/>
      <c r="C69" s="227"/>
      <c r="D69" s="190"/>
      <c r="E69" s="218"/>
      <c r="F69" s="28" t="s">
        <v>17</v>
      </c>
      <c r="G69" s="3">
        <f>G36+G42</f>
        <v>4309281</v>
      </c>
      <c r="H69" s="3">
        <f t="shared" si="36"/>
        <v>0</v>
      </c>
      <c r="I69" s="3">
        <f t="shared" si="36"/>
        <v>0</v>
      </c>
      <c r="J69" s="3">
        <f t="shared" si="36"/>
        <v>0</v>
      </c>
      <c r="K69" s="3">
        <f>K36+K42</f>
        <v>2598572.62</v>
      </c>
      <c r="L69" s="3">
        <f t="shared" si="36"/>
        <v>947403.32000000007</v>
      </c>
      <c r="M69" s="69">
        <f t="shared" si="36"/>
        <v>888925</v>
      </c>
      <c r="N69" s="3">
        <f t="shared" si="37"/>
        <v>979388</v>
      </c>
      <c r="O69" s="3">
        <f t="shared" si="36"/>
        <v>1072449</v>
      </c>
      <c r="P69" s="108"/>
      <c r="Q69" s="108"/>
      <c r="R69" s="108"/>
      <c r="S69" s="108"/>
      <c r="T69" s="108"/>
      <c r="U69" s="108"/>
      <c r="V69" s="108"/>
      <c r="W69" s="102"/>
      <c r="X69" s="108"/>
      <c r="Y69" s="108"/>
      <c r="Z69" s="108"/>
    </row>
    <row r="70" spans="1:26" s="15" customFormat="1" ht="163.5" customHeight="1">
      <c r="A70" s="138" t="s">
        <v>85</v>
      </c>
      <c r="B70" s="139"/>
      <c r="C70" s="20">
        <v>2020</v>
      </c>
      <c r="D70" s="34">
        <v>2026</v>
      </c>
      <c r="E70" s="21" t="s">
        <v>13</v>
      </c>
      <c r="F70" s="21" t="s">
        <v>13</v>
      </c>
      <c r="G70" s="21" t="s">
        <v>13</v>
      </c>
      <c r="H70" s="8" t="s">
        <v>13</v>
      </c>
      <c r="I70" s="8" t="s">
        <v>13</v>
      </c>
      <c r="J70" s="8" t="s">
        <v>13</v>
      </c>
      <c r="K70" s="8" t="s">
        <v>13</v>
      </c>
      <c r="L70" s="8" t="s">
        <v>13</v>
      </c>
      <c r="M70" s="72" t="s">
        <v>13</v>
      </c>
      <c r="N70" s="8" t="s">
        <v>13</v>
      </c>
      <c r="O70" s="8" t="s">
        <v>13</v>
      </c>
      <c r="P70" s="22" t="s">
        <v>13</v>
      </c>
      <c r="Q70" s="22" t="s">
        <v>13</v>
      </c>
      <c r="R70" s="22" t="s">
        <v>13</v>
      </c>
      <c r="S70" s="22" t="s">
        <v>13</v>
      </c>
      <c r="T70" s="22" t="s">
        <v>13</v>
      </c>
      <c r="U70" s="22" t="s">
        <v>13</v>
      </c>
      <c r="V70" s="22" t="s">
        <v>13</v>
      </c>
      <c r="W70" s="35" t="s">
        <v>13</v>
      </c>
      <c r="X70" s="22" t="s">
        <v>13</v>
      </c>
      <c r="Y70" s="22" t="s">
        <v>13</v>
      </c>
      <c r="Z70" s="22" t="s">
        <v>13</v>
      </c>
    </row>
    <row r="71" spans="1:26" s="15" customFormat="1" ht="114.75" customHeight="1">
      <c r="A71" s="223" t="s">
        <v>164</v>
      </c>
      <c r="B71" s="224"/>
      <c r="C71" s="20">
        <v>2020</v>
      </c>
      <c r="D71" s="36">
        <v>2026</v>
      </c>
      <c r="E71" s="21" t="s">
        <v>13</v>
      </c>
      <c r="F71" s="21" t="s">
        <v>13</v>
      </c>
      <c r="G71" s="21" t="s">
        <v>13</v>
      </c>
      <c r="H71" s="8" t="s">
        <v>13</v>
      </c>
      <c r="I71" s="8" t="s">
        <v>13</v>
      </c>
      <c r="J71" s="8" t="s">
        <v>13</v>
      </c>
      <c r="K71" s="8" t="s">
        <v>13</v>
      </c>
      <c r="L71" s="8" t="s">
        <v>13</v>
      </c>
      <c r="M71" s="72" t="s">
        <v>13</v>
      </c>
      <c r="N71" s="8" t="s">
        <v>13</v>
      </c>
      <c r="O71" s="8" t="s">
        <v>13</v>
      </c>
      <c r="P71" s="22" t="s">
        <v>13</v>
      </c>
      <c r="Q71" s="22" t="s">
        <v>13</v>
      </c>
      <c r="R71" s="22" t="s">
        <v>13</v>
      </c>
      <c r="S71" s="22" t="s">
        <v>13</v>
      </c>
      <c r="T71" s="22" t="s">
        <v>13</v>
      </c>
      <c r="U71" s="22" t="s">
        <v>13</v>
      </c>
      <c r="V71" s="22" t="s">
        <v>13</v>
      </c>
      <c r="W71" s="35" t="s">
        <v>13</v>
      </c>
      <c r="X71" s="22" t="s">
        <v>13</v>
      </c>
      <c r="Y71" s="22" t="s">
        <v>13</v>
      </c>
      <c r="Z71" s="22" t="s">
        <v>13</v>
      </c>
    </row>
    <row r="72" spans="1:26" s="15" customFormat="1" ht="26.25" customHeight="1">
      <c r="A72" s="106"/>
      <c r="B72" s="132" t="s">
        <v>165</v>
      </c>
      <c r="C72" s="253">
        <v>2020</v>
      </c>
      <c r="D72" s="228">
        <v>2026</v>
      </c>
      <c r="E72" s="256" t="s">
        <v>14</v>
      </c>
      <c r="F72" s="23" t="s">
        <v>15</v>
      </c>
      <c r="G72" s="24">
        <f>G75</f>
        <v>3915360.63</v>
      </c>
      <c r="H72" s="3">
        <f t="shared" ref="H72:O77" si="38">H75</f>
        <v>0</v>
      </c>
      <c r="I72" s="3">
        <f t="shared" si="38"/>
        <v>411000</v>
      </c>
      <c r="J72" s="3">
        <f t="shared" si="38"/>
        <v>502912.34</v>
      </c>
      <c r="K72" s="3">
        <f>K75</f>
        <v>754999.92999999993</v>
      </c>
      <c r="L72" s="3">
        <f t="shared" ref="L72:O73" si="39">L75</f>
        <v>341448.36</v>
      </c>
      <c r="M72" s="69">
        <f t="shared" si="39"/>
        <v>635000</v>
      </c>
      <c r="N72" s="3">
        <f t="shared" si="39"/>
        <v>635000</v>
      </c>
      <c r="O72" s="3">
        <f t="shared" si="39"/>
        <v>635000</v>
      </c>
      <c r="P72" s="106" t="s">
        <v>13</v>
      </c>
      <c r="Q72" s="106" t="s">
        <v>13</v>
      </c>
      <c r="R72" s="106" t="s">
        <v>13</v>
      </c>
      <c r="S72" s="106" t="s">
        <v>13</v>
      </c>
      <c r="T72" s="106" t="s">
        <v>13</v>
      </c>
      <c r="U72" s="106" t="s">
        <v>13</v>
      </c>
      <c r="V72" s="106" t="s">
        <v>13</v>
      </c>
      <c r="W72" s="100" t="s">
        <v>13</v>
      </c>
      <c r="X72" s="106" t="s">
        <v>13</v>
      </c>
      <c r="Y72" s="106" t="s">
        <v>13</v>
      </c>
      <c r="Z72" s="106" t="s">
        <v>13</v>
      </c>
    </row>
    <row r="73" spans="1:26" s="15" customFormat="1" ht="87.75" customHeight="1">
      <c r="A73" s="107"/>
      <c r="B73" s="133"/>
      <c r="C73" s="254"/>
      <c r="D73" s="229"/>
      <c r="E73" s="257"/>
      <c r="F73" s="23" t="s">
        <v>16</v>
      </c>
      <c r="G73" s="24">
        <f>G76</f>
        <v>3915360.63</v>
      </c>
      <c r="H73" s="3">
        <f t="shared" si="38"/>
        <v>0</v>
      </c>
      <c r="I73" s="3">
        <f t="shared" si="38"/>
        <v>411000</v>
      </c>
      <c r="J73" s="3">
        <f t="shared" si="38"/>
        <v>502912.34</v>
      </c>
      <c r="K73" s="3">
        <f>K76</f>
        <v>754999.92999999993</v>
      </c>
      <c r="L73" s="3">
        <f t="shared" si="39"/>
        <v>341448.36</v>
      </c>
      <c r="M73" s="69">
        <f t="shared" si="39"/>
        <v>635000</v>
      </c>
      <c r="N73" s="3">
        <f t="shared" si="39"/>
        <v>635000</v>
      </c>
      <c r="O73" s="3">
        <f t="shared" si="39"/>
        <v>635000</v>
      </c>
      <c r="P73" s="107"/>
      <c r="Q73" s="107"/>
      <c r="R73" s="107"/>
      <c r="S73" s="107"/>
      <c r="T73" s="107"/>
      <c r="U73" s="107"/>
      <c r="V73" s="107"/>
      <c r="W73" s="101"/>
      <c r="X73" s="107"/>
      <c r="Y73" s="107"/>
      <c r="Z73" s="107"/>
    </row>
    <row r="74" spans="1:26" s="15" customFormat="1" ht="60" customHeight="1">
      <c r="A74" s="108"/>
      <c r="B74" s="134"/>
      <c r="C74" s="255"/>
      <c r="D74" s="230"/>
      <c r="E74" s="258"/>
      <c r="F74" s="23" t="s">
        <v>17</v>
      </c>
      <c r="G74" s="24">
        <f>G77</f>
        <v>0</v>
      </c>
      <c r="H74" s="3">
        <f t="shared" si="38"/>
        <v>0</v>
      </c>
      <c r="I74" s="3">
        <f t="shared" si="38"/>
        <v>0</v>
      </c>
      <c r="J74" s="3">
        <f t="shared" si="38"/>
        <v>0</v>
      </c>
      <c r="K74" s="3">
        <f>K77</f>
        <v>0</v>
      </c>
      <c r="L74" s="3"/>
      <c r="M74" s="73"/>
      <c r="N74" s="26"/>
      <c r="O74" s="26"/>
      <c r="P74" s="108"/>
      <c r="Q74" s="108"/>
      <c r="R74" s="108"/>
      <c r="S74" s="108"/>
      <c r="T74" s="108"/>
      <c r="U74" s="108"/>
      <c r="V74" s="108"/>
      <c r="W74" s="102"/>
      <c r="X74" s="108"/>
      <c r="Y74" s="108"/>
      <c r="Z74" s="108"/>
    </row>
    <row r="75" spans="1:26" s="15" customFormat="1" ht="28.5" customHeight="1">
      <c r="A75" s="106"/>
      <c r="B75" s="167" t="s">
        <v>166</v>
      </c>
      <c r="C75" s="106">
        <v>2020</v>
      </c>
      <c r="D75" s="106">
        <v>2026</v>
      </c>
      <c r="E75" s="170" t="s">
        <v>14</v>
      </c>
      <c r="F75" s="23" t="s">
        <v>15</v>
      </c>
      <c r="G75" s="24">
        <f>H75+I75+J75+K75+L75+M75+O75+N75</f>
        <v>3915360.63</v>
      </c>
      <c r="H75" s="3">
        <f t="shared" si="38"/>
        <v>0</v>
      </c>
      <c r="I75" s="24">
        <f t="shared" si="38"/>
        <v>411000</v>
      </c>
      <c r="J75" s="24">
        <f t="shared" si="38"/>
        <v>502912.34</v>
      </c>
      <c r="K75" s="3">
        <f>K78+K81</f>
        <v>754999.92999999993</v>
      </c>
      <c r="L75" s="3">
        <f t="shared" si="38"/>
        <v>341448.36</v>
      </c>
      <c r="M75" s="75">
        <f t="shared" si="38"/>
        <v>635000</v>
      </c>
      <c r="N75" s="24">
        <f t="shared" si="38"/>
        <v>635000</v>
      </c>
      <c r="O75" s="24">
        <f t="shared" si="38"/>
        <v>635000</v>
      </c>
      <c r="P75" s="106" t="s">
        <v>13</v>
      </c>
      <c r="Q75" s="106" t="s">
        <v>13</v>
      </c>
      <c r="R75" s="106" t="s">
        <v>13</v>
      </c>
      <c r="S75" s="106" t="s">
        <v>13</v>
      </c>
      <c r="T75" s="106" t="s">
        <v>13</v>
      </c>
      <c r="U75" s="106" t="s">
        <v>13</v>
      </c>
      <c r="V75" s="106" t="s">
        <v>13</v>
      </c>
      <c r="W75" s="100" t="s">
        <v>13</v>
      </c>
      <c r="X75" s="106" t="s">
        <v>13</v>
      </c>
      <c r="Y75" s="106" t="s">
        <v>13</v>
      </c>
      <c r="Z75" s="106" t="s">
        <v>13</v>
      </c>
    </row>
    <row r="76" spans="1:26" s="15" customFormat="1" ht="86.25" customHeight="1">
      <c r="A76" s="107"/>
      <c r="B76" s="168"/>
      <c r="C76" s="107"/>
      <c r="D76" s="107"/>
      <c r="E76" s="171"/>
      <c r="F76" s="23" t="s">
        <v>16</v>
      </c>
      <c r="G76" s="24">
        <f t="shared" ref="G76:G77" si="40">H76+I76+J76+K76+L76+M76+O76+N76</f>
        <v>3915360.63</v>
      </c>
      <c r="H76" s="3">
        <f t="shared" si="38"/>
        <v>0</v>
      </c>
      <c r="I76" s="3">
        <f t="shared" si="38"/>
        <v>411000</v>
      </c>
      <c r="J76" s="3">
        <f t="shared" si="38"/>
        <v>502912.34</v>
      </c>
      <c r="K76" s="3">
        <f>K79+K82</f>
        <v>754999.92999999993</v>
      </c>
      <c r="L76" s="3">
        <f t="shared" si="38"/>
        <v>341448.36</v>
      </c>
      <c r="M76" s="69">
        <f t="shared" si="38"/>
        <v>635000</v>
      </c>
      <c r="N76" s="3">
        <f t="shared" si="38"/>
        <v>635000</v>
      </c>
      <c r="O76" s="3">
        <f t="shared" si="38"/>
        <v>635000</v>
      </c>
      <c r="P76" s="107"/>
      <c r="Q76" s="107"/>
      <c r="R76" s="107"/>
      <c r="S76" s="107"/>
      <c r="T76" s="107"/>
      <c r="U76" s="107"/>
      <c r="V76" s="107"/>
      <c r="W76" s="101"/>
      <c r="X76" s="107"/>
      <c r="Y76" s="107"/>
      <c r="Z76" s="107"/>
    </row>
    <row r="77" spans="1:26" s="15" customFormat="1" ht="58.5" customHeight="1">
      <c r="A77" s="108"/>
      <c r="B77" s="169"/>
      <c r="C77" s="108"/>
      <c r="D77" s="108"/>
      <c r="E77" s="172"/>
      <c r="F77" s="23" t="s">
        <v>17</v>
      </c>
      <c r="G77" s="24">
        <f t="shared" si="40"/>
        <v>0</v>
      </c>
      <c r="H77" s="3">
        <f>H80</f>
        <v>0</v>
      </c>
      <c r="I77" s="24">
        <f t="shared" si="38"/>
        <v>0</v>
      </c>
      <c r="J77" s="24">
        <f t="shared" si="38"/>
        <v>0</v>
      </c>
      <c r="K77" s="3">
        <f t="shared" si="38"/>
        <v>0</v>
      </c>
      <c r="L77" s="3">
        <f t="shared" si="38"/>
        <v>0</v>
      </c>
      <c r="M77" s="75">
        <f t="shared" si="38"/>
        <v>0</v>
      </c>
      <c r="N77" s="24">
        <f t="shared" si="38"/>
        <v>0</v>
      </c>
      <c r="O77" s="24">
        <f t="shared" si="38"/>
        <v>0</v>
      </c>
      <c r="P77" s="108"/>
      <c r="Q77" s="108"/>
      <c r="R77" s="108"/>
      <c r="S77" s="108"/>
      <c r="T77" s="108"/>
      <c r="U77" s="108"/>
      <c r="V77" s="108"/>
      <c r="W77" s="102"/>
      <c r="X77" s="108"/>
      <c r="Y77" s="108"/>
      <c r="Z77" s="108"/>
    </row>
    <row r="78" spans="1:26" s="15" customFormat="1" ht="27.75" customHeight="1">
      <c r="A78" s="106"/>
      <c r="B78" s="167" t="s">
        <v>30</v>
      </c>
      <c r="C78" s="253">
        <v>2020</v>
      </c>
      <c r="D78" s="106">
        <v>2026</v>
      </c>
      <c r="E78" s="256" t="s">
        <v>14</v>
      </c>
      <c r="F78" s="23" t="s">
        <v>15</v>
      </c>
      <c r="G78" s="24">
        <f>H78+I78+J78+K78+L78+M78+O78+N78</f>
        <v>3659010.63</v>
      </c>
      <c r="H78" s="3">
        <f>H79+H80</f>
        <v>0</v>
      </c>
      <c r="I78" s="3">
        <f t="shared" ref="I78:J78" si="41">I79+I80</f>
        <v>411000</v>
      </c>
      <c r="J78" s="3">
        <f t="shared" si="41"/>
        <v>502912.34</v>
      </c>
      <c r="K78" s="3">
        <f>K79+K80</f>
        <v>498649.93</v>
      </c>
      <c r="L78" s="3">
        <f t="shared" ref="L78:O78" si="42">L79+L80</f>
        <v>341448.36</v>
      </c>
      <c r="M78" s="69">
        <f t="shared" si="42"/>
        <v>635000</v>
      </c>
      <c r="N78" s="3">
        <f t="shared" si="42"/>
        <v>635000</v>
      </c>
      <c r="O78" s="3">
        <f t="shared" si="42"/>
        <v>635000</v>
      </c>
      <c r="P78" s="161" t="s">
        <v>114</v>
      </c>
      <c r="Q78" s="173" t="s">
        <v>42</v>
      </c>
      <c r="R78" s="173"/>
      <c r="S78" s="31"/>
      <c r="T78" s="173">
        <v>100</v>
      </c>
      <c r="U78" s="173">
        <v>100</v>
      </c>
      <c r="V78" s="173">
        <v>100</v>
      </c>
      <c r="W78" s="146">
        <v>100</v>
      </c>
      <c r="X78" s="173">
        <v>100</v>
      </c>
      <c r="Y78" s="173">
        <v>100</v>
      </c>
      <c r="Z78" s="173">
        <v>100</v>
      </c>
    </row>
    <row r="79" spans="1:26" s="15" customFormat="1" ht="96" customHeight="1">
      <c r="A79" s="107"/>
      <c r="B79" s="168"/>
      <c r="C79" s="254"/>
      <c r="D79" s="107"/>
      <c r="E79" s="257"/>
      <c r="F79" s="23" t="s">
        <v>16</v>
      </c>
      <c r="G79" s="24">
        <f t="shared" ref="G79:G80" si="43">H79+I79+J79+K79+L79+M79+O79+N79</f>
        <v>3659010.63</v>
      </c>
      <c r="H79" s="3">
        <v>0</v>
      </c>
      <c r="I79" s="3">
        <v>411000</v>
      </c>
      <c r="J79" s="3">
        <v>502912.34</v>
      </c>
      <c r="K79" s="3">
        <v>498649.93</v>
      </c>
      <c r="L79" s="3">
        <v>341448.36</v>
      </c>
      <c r="M79" s="69">
        <v>635000</v>
      </c>
      <c r="N79" s="3">
        <v>635000</v>
      </c>
      <c r="O79" s="3">
        <v>635000</v>
      </c>
      <c r="P79" s="162"/>
      <c r="Q79" s="174"/>
      <c r="R79" s="174"/>
      <c r="S79" s="31"/>
      <c r="T79" s="174"/>
      <c r="U79" s="174"/>
      <c r="V79" s="174"/>
      <c r="W79" s="147"/>
      <c r="X79" s="174"/>
      <c r="Y79" s="174"/>
      <c r="Z79" s="174"/>
    </row>
    <row r="80" spans="1:26" s="15" customFormat="1" ht="60.75" customHeight="1">
      <c r="A80" s="108"/>
      <c r="B80" s="169"/>
      <c r="C80" s="255"/>
      <c r="D80" s="108"/>
      <c r="E80" s="258"/>
      <c r="F80" s="23" t="s">
        <v>17</v>
      </c>
      <c r="G80" s="24">
        <f t="shared" si="43"/>
        <v>0</v>
      </c>
      <c r="H80" s="3"/>
      <c r="I80" s="3"/>
      <c r="J80" s="3"/>
      <c r="K80" s="3"/>
      <c r="L80" s="3"/>
      <c r="M80" s="73"/>
      <c r="N80" s="27"/>
      <c r="O80" s="27"/>
      <c r="P80" s="163"/>
      <c r="Q80" s="175"/>
      <c r="R80" s="175"/>
      <c r="S80" s="31"/>
      <c r="T80" s="175"/>
      <c r="U80" s="175"/>
      <c r="V80" s="175"/>
      <c r="W80" s="148"/>
      <c r="X80" s="175"/>
      <c r="Y80" s="175"/>
      <c r="Z80" s="175"/>
    </row>
    <row r="81" spans="1:26" s="15" customFormat="1" ht="43.5" customHeight="1">
      <c r="A81" s="32"/>
      <c r="B81" s="167" t="s">
        <v>139</v>
      </c>
      <c r="C81" s="106">
        <v>2020</v>
      </c>
      <c r="D81" s="229">
        <v>2026</v>
      </c>
      <c r="E81" s="256" t="s">
        <v>14</v>
      </c>
      <c r="F81" s="23" t="s">
        <v>15</v>
      </c>
      <c r="G81" s="24">
        <f>H81+I81+J81+K81+L81+M81+O81+N81</f>
        <v>256350</v>
      </c>
      <c r="H81" s="3"/>
      <c r="I81" s="3"/>
      <c r="J81" s="3"/>
      <c r="K81" s="3">
        <f>K82+K83</f>
        <v>256350</v>
      </c>
      <c r="L81" s="3"/>
      <c r="M81" s="73"/>
      <c r="N81" s="27"/>
      <c r="O81" s="27"/>
      <c r="P81" s="259" t="s">
        <v>107</v>
      </c>
      <c r="Q81" s="202" t="s">
        <v>42</v>
      </c>
      <c r="R81" s="173"/>
      <c r="S81" s="173"/>
      <c r="T81" s="173"/>
      <c r="U81" s="173"/>
      <c r="V81" s="173">
        <v>100</v>
      </c>
      <c r="W81" s="149"/>
      <c r="X81" s="176"/>
      <c r="Y81" s="176"/>
      <c r="Z81" s="176"/>
    </row>
    <row r="82" spans="1:26" s="15" customFormat="1" ht="87" customHeight="1">
      <c r="A82" s="32"/>
      <c r="B82" s="168"/>
      <c r="C82" s="107"/>
      <c r="D82" s="229"/>
      <c r="E82" s="257"/>
      <c r="F82" s="23" t="s">
        <v>16</v>
      </c>
      <c r="G82" s="24">
        <f t="shared" ref="G82:G83" si="44">H82+I82+J82+K82+L82+M82+O82+N82</f>
        <v>256350</v>
      </c>
      <c r="H82" s="3"/>
      <c r="I82" s="3"/>
      <c r="J82" s="3"/>
      <c r="K82" s="3">
        <v>256350</v>
      </c>
      <c r="L82" s="3"/>
      <c r="M82" s="73"/>
      <c r="N82" s="27"/>
      <c r="O82" s="27"/>
      <c r="P82" s="260"/>
      <c r="Q82" s="203"/>
      <c r="R82" s="174"/>
      <c r="S82" s="174"/>
      <c r="T82" s="174"/>
      <c r="U82" s="174"/>
      <c r="V82" s="174"/>
      <c r="W82" s="150"/>
      <c r="X82" s="177"/>
      <c r="Y82" s="177"/>
      <c r="Z82" s="177"/>
    </row>
    <row r="83" spans="1:26" s="15" customFormat="1" ht="63.75" customHeight="1">
      <c r="A83" s="32"/>
      <c r="B83" s="169"/>
      <c r="C83" s="108"/>
      <c r="D83" s="230"/>
      <c r="E83" s="258"/>
      <c r="F83" s="23" t="s">
        <v>17</v>
      </c>
      <c r="G83" s="24">
        <f t="shared" si="44"/>
        <v>0</v>
      </c>
      <c r="H83" s="3"/>
      <c r="I83" s="3"/>
      <c r="J83" s="3"/>
      <c r="K83" s="3"/>
      <c r="L83" s="3"/>
      <c r="M83" s="73"/>
      <c r="N83" s="27"/>
      <c r="O83" s="27"/>
      <c r="P83" s="261"/>
      <c r="Q83" s="204"/>
      <c r="R83" s="175"/>
      <c r="S83" s="175"/>
      <c r="T83" s="175"/>
      <c r="U83" s="175"/>
      <c r="V83" s="175"/>
      <c r="W83" s="151"/>
      <c r="X83" s="178"/>
      <c r="Y83" s="178"/>
      <c r="Z83" s="178"/>
    </row>
    <row r="84" spans="1:26" s="15" customFormat="1" ht="26.25" customHeight="1">
      <c r="A84" s="106"/>
      <c r="B84" s="132" t="s">
        <v>167</v>
      </c>
      <c r="C84" s="253">
        <v>2020</v>
      </c>
      <c r="D84" s="228">
        <v>2026</v>
      </c>
      <c r="E84" s="256" t="s">
        <v>14</v>
      </c>
      <c r="F84" s="28" t="s">
        <v>15</v>
      </c>
      <c r="G84" s="24">
        <f>G87</f>
        <v>6837740.0999999996</v>
      </c>
      <c r="H84" s="3">
        <f t="shared" ref="H84:O86" si="45">H87</f>
        <v>0</v>
      </c>
      <c r="I84" s="24">
        <f t="shared" si="45"/>
        <v>1386000</v>
      </c>
      <c r="J84" s="3">
        <f t="shared" si="45"/>
        <v>1386000</v>
      </c>
      <c r="K84" s="3">
        <f t="shared" si="45"/>
        <v>1212750</v>
      </c>
      <c r="L84" s="3">
        <f t="shared" si="45"/>
        <v>1843827.3</v>
      </c>
      <c r="M84" s="75">
        <f t="shared" si="45"/>
        <v>874162.8</v>
      </c>
      <c r="N84" s="24">
        <f t="shared" si="45"/>
        <v>65000</v>
      </c>
      <c r="O84" s="24">
        <f t="shared" si="45"/>
        <v>70000</v>
      </c>
      <c r="P84" s="106" t="s">
        <v>13</v>
      </c>
      <c r="Q84" s="106" t="s">
        <v>13</v>
      </c>
      <c r="R84" s="106" t="s">
        <v>13</v>
      </c>
      <c r="S84" s="106" t="s">
        <v>13</v>
      </c>
      <c r="T84" s="106" t="s">
        <v>13</v>
      </c>
      <c r="U84" s="106" t="s">
        <v>13</v>
      </c>
      <c r="V84" s="106" t="s">
        <v>13</v>
      </c>
      <c r="W84" s="100" t="s">
        <v>13</v>
      </c>
      <c r="X84" s="106" t="s">
        <v>13</v>
      </c>
      <c r="Y84" s="106" t="s">
        <v>13</v>
      </c>
      <c r="Z84" s="106" t="s">
        <v>13</v>
      </c>
    </row>
    <row r="85" spans="1:26" s="15" customFormat="1" ht="96">
      <c r="A85" s="107"/>
      <c r="B85" s="133"/>
      <c r="C85" s="254"/>
      <c r="D85" s="229"/>
      <c r="E85" s="257"/>
      <c r="F85" s="23" t="s">
        <v>16</v>
      </c>
      <c r="G85" s="24">
        <f>G88</f>
        <v>336082.2</v>
      </c>
      <c r="H85" s="3">
        <f t="shared" si="45"/>
        <v>0</v>
      </c>
      <c r="I85" s="3">
        <f t="shared" si="45"/>
        <v>41580</v>
      </c>
      <c r="J85" s="3">
        <f>J88</f>
        <v>41580</v>
      </c>
      <c r="K85" s="3">
        <f>K88</f>
        <v>36382.5</v>
      </c>
      <c r="L85" s="3">
        <f t="shared" si="45"/>
        <v>55314.82</v>
      </c>
      <c r="M85" s="69">
        <f t="shared" si="45"/>
        <v>26224.880000000001</v>
      </c>
      <c r="N85" s="3">
        <f t="shared" si="45"/>
        <v>65000</v>
      </c>
      <c r="O85" s="3">
        <f t="shared" si="45"/>
        <v>70000</v>
      </c>
      <c r="P85" s="107"/>
      <c r="Q85" s="107"/>
      <c r="R85" s="107"/>
      <c r="S85" s="107"/>
      <c r="T85" s="107"/>
      <c r="U85" s="107"/>
      <c r="V85" s="107"/>
      <c r="W85" s="101"/>
      <c r="X85" s="107"/>
      <c r="Y85" s="107"/>
      <c r="Z85" s="107"/>
    </row>
    <row r="86" spans="1:26" s="15" customFormat="1" ht="39.75" customHeight="1">
      <c r="A86" s="108"/>
      <c r="B86" s="134"/>
      <c r="C86" s="255"/>
      <c r="D86" s="230"/>
      <c r="E86" s="258"/>
      <c r="F86" s="23" t="s">
        <v>17</v>
      </c>
      <c r="G86" s="24">
        <f>G89</f>
        <v>6501657.9000000004</v>
      </c>
      <c r="H86" s="3">
        <f t="shared" si="45"/>
        <v>0</v>
      </c>
      <c r="I86" s="3">
        <f t="shared" si="45"/>
        <v>1344420</v>
      </c>
      <c r="J86" s="3">
        <f t="shared" si="45"/>
        <v>1344420</v>
      </c>
      <c r="K86" s="3">
        <f>K89</f>
        <v>1176367.5</v>
      </c>
      <c r="L86" s="3">
        <f>L89</f>
        <v>1788512.48</v>
      </c>
      <c r="M86" s="73"/>
      <c r="N86" s="24">
        <f>N89</f>
        <v>0</v>
      </c>
      <c r="O86" s="24">
        <f>O89</f>
        <v>0</v>
      </c>
      <c r="P86" s="108"/>
      <c r="Q86" s="108"/>
      <c r="R86" s="108"/>
      <c r="S86" s="108"/>
      <c r="T86" s="108"/>
      <c r="U86" s="108"/>
      <c r="V86" s="108"/>
      <c r="W86" s="102"/>
      <c r="X86" s="108"/>
      <c r="Y86" s="108"/>
      <c r="Z86" s="108"/>
    </row>
    <row r="87" spans="1:26" s="15" customFormat="1" ht="36.75" customHeight="1">
      <c r="A87" s="106"/>
      <c r="B87" s="167" t="s">
        <v>168</v>
      </c>
      <c r="C87" s="106">
        <v>2020</v>
      </c>
      <c r="D87" s="37"/>
      <c r="E87" s="170" t="s">
        <v>14</v>
      </c>
      <c r="F87" s="28" t="s">
        <v>15</v>
      </c>
      <c r="G87" s="24">
        <f>G90+G94</f>
        <v>6837740.0999999996</v>
      </c>
      <c r="H87" s="3">
        <f t="shared" ref="H87:O88" si="46">H90+H94</f>
        <v>0</v>
      </c>
      <c r="I87" s="24">
        <f t="shared" si="46"/>
        <v>1386000</v>
      </c>
      <c r="J87" s="24">
        <f t="shared" si="46"/>
        <v>1386000</v>
      </c>
      <c r="K87" s="3">
        <f t="shared" si="46"/>
        <v>1212750</v>
      </c>
      <c r="L87" s="3">
        <f t="shared" si="46"/>
        <v>1843827.3</v>
      </c>
      <c r="M87" s="75">
        <f t="shared" si="46"/>
        <v>874162.8</v>
      </c>
      <c r="N87" s="24">
        <f t="shared" si="46"/>
        <v>65000</v>
      </c>
      <c r="O87" s="24">
        <f t="shared" si="46"/>
        <v>70000</v>
      </c>
      <c r="P87" s="106" t="s">
        <v>13</v>
      </c>
      <c r="Q87" s="106" t="s">
        <v>13</v>
      </c>
      <c r="R87" s="106" t="s">
        <v>13</v>
      </c>
      <c r="S87" s="106" t="s">
        <v>13</v>
      </c>
      <c r="T87" s="106" t="s">
        <v>13</v>
      </c>
      <c r="U87" s="106" t="s">
        <v>13</v>
      </c>
      <c r="V87" s="106" t="s">
        <v>13</v>
      </c>
      <c r="W87" s="100" t="s">
        <v>13</v>
      </c>
      <c r="X87" s="106" t="s">
        <v>13</v>
      </c>
      <c r="Y87" s="106" t="s">
        <v>13</v>
      </c>
      <c r="Z87" s="106" t="s">
        <v>13</v>
      </c>
    </row>
    <row r="88" spans="1:26" s="15" customFormat="1" ht="73.5" customHeight="1">
      <c r="A88" s="107"/>
      <c r="B88" s="168"/>
      <c r="C88" s="107"/>
      <c r="D88" s="37"/>
      <c r="E88" s="171"/>
      <c r="F88" s="23" t="s">
        <v>16</v>
      </c>
      <c r="G88" s="24">
        <f>G91+G95</f>
        <v>336082.2</v>
      </c>
      <c r="H88" s="3">
        <f t="shared" si="46"/>
        <v>0</v>
      </c>
      <c r="I88" s="24">
        <f t="shared" si="46"/>
        <v>41580</v>
      </c>
      <c r="J88" s="24">
        <f t="shared" si="46"/>
        <v>41580</v>
      </c>
      <c r="K88" s="3">
        <f t="shared" si="46"/>
        <v>36382.5</v>
      </c>
      <c r="L88" s="3">
        <f t="shared" si="46"/>
        <v>55314.82</v>
      </c>
      <c r="M88" s="75">
        <f t="shared" si="46"/>
        <v>26224.880000000001</v>
      </c>
      <c r="N88" s="24">
        <f t="shared" si="46"/>
        <v>65000</v>
      </c>
      <c r="O88" s="24">
        <f t="shared" si="46"/>
        <v>70000</v>
      </c>
      <c r="P88" s="107"/>
      <c r="Q88" s="107"/>
      <c r="R88" s="107"/>
      <c r="S88" s="107"/>
      <c r="T88" s="107"/>
      <c r="U88" s="107"/>
      <c r="V88" s="107"/>
      <c r="W88" s="101"/>
      <c r="X88" s="107"/>
      <c r="Y88" s="107"/>
      <c r="Z88" s="107"/>
    </row>
    <row r="89" spans="1:26" s="15" customFormat="1" ht="41.25" customHeight="1">
      <c r="A89" s="108"/>
      <c r="B89" s="169"/>
      <c r="C89" s="108"/>
      <c r="D89" s="37">
        <v>2026</v>
      </c>
      <c r="E89" s="172"/>
      <c r="F89" s="23" t="s">
        <v>17</v>
      </c>
      <c r="G89" s="3">
        <f>G93+G96</f>
        <v>6501657.9000000004</v>
      </c>
      <c r="H89" s="3">
        <f t="shared" ref="H89:O89" si="47">H93+H96</f>
        <v>0</v>
      </c>
      <c r="I89" s="3">
        <f t="shared" si="47"/>
        <v>1344420</v>
      </c>
      <c r="J89" s="3">
        <f t="shared" si="47"/>
        <v>1344420</v>
      </c>
      <c r="K89" s="3">
        <f t="shared" si="47"/>
        <v>1176367.5</v>
      </c>
      <c r="L89" s="3">
        <f t="shared" si="47"/>
        <v>1788512.48</v>
      </c>
      <c r="M89" s="69">
        <f t="shared" si="47"/>
        <v>847937.92</v>
      </c>
      <c r="N89" s="3">
        <f t="shared" si="47"/>
        <v>0</v>
      </c>
      <c r="O89" s="3">
        <f t="shared" si="47"/>
        <v>0</v>
      </c>
      <c r="P89" s="108"/>
      <c r="Q89" s="108"/>
      <c r="R89" s="108"/>
      <c r="S89" s="108"/>
      <c r="T89" s="108"/>
      <c r="U89" s="108"/>
      <c r="V89" s="108"/>
      <c r="W89" s="102"/>
      <c r="X89" s="108"/>
      <c r="Y89" s="108"/>
      <c r="Z89" s="108"/>
    </row>
    <row r="90" spans="1:26" s="29" customFormat="1" ht="27.75" hidden="1" customHeight="1">
      <c r="A90" s="100"/>
      <c r="B90" s="132" t="s">
        <v>31</v>
      </c>
      <c r="C90" s="100">
        <v>2019</v>
      </c>
      <c r="D90" s="228">
        <v>2024</v>
      </c>
      <c r="E90" s="185" t="s">
        <v>14</v>
      </c>
      <c r="F90" s="28" t="s">
        <v>15</v>
      </c>
      <c r="G90" s="3">
        <f t="shared" ref="G90:G93" si="48">H90+I90+J90+K90+L90+M90</f>
        <v>0</v>
      </c>
      <c r="H90" s="3">
        <f>H91+H93</f>
        <v>0</v>
      </c>
      <c r="I90" s="3">
        <f t="shared" ref="I90:J90" si="49">I91+I93+I92</f>
        <v>0</v>
      </c>
      <c r="J90" s="3">
        <f t="shared" si="49"/>
        <v>0</v>
      </c>
      <c r="K90" s="3">
        <f>K91+K93+K92</f>
        <v>0</v>
      </c>
      <c r="L90" s="3"/>
      <c r="M90" s="73"/>
      <c r="N90" s="27"/>
      <c r="O90" s="27"/>
      <c r="P90" s="38" t="s">
        <v>44</v>
      </c>
      <c r="Q90" s="39" t="s">
        <v>45</v>
      </c>
      <c r="R90" s="40"/>
      <c r="S90" s="40"/>
      <c r="T90" s="40"/>
      <c r="U90" s="40"/>
      <c r="V90" s="40"/>
      <c r="W90" s="40"/>
      <c r="X90" s="26"/>
      <c r="Y90" s="26"/>
      <c r="Z90" s="26"/>
    </row>
    <row r="91" spans="1:26" s="29" customFormat="1" ht="26.25" hidden="1" customHeight="1">
      <c r="A91" s="101"/>
      <c r="B91" s="133"/>
      <c r="C91" s="101"/>
      <c r="D91" s="229"/>
      <c r="E91" s="186"/>
      <c r="F91" s="28" t="s">
        <v>16</v>
      </c>
      <c r="G91" s="3">
        <f t="shared" si="48"/>
        <v>0</v>
      </c>
      <c r="H91" s="3">
        <v>0</v>
      </c>
      <c r="I91" s="3"/>
      <c r="J91" s="3"/>
      <c r="K91" s="3"/>
      <c r="L91" s="3"/>
      <c r="M91" s="73"/>
      <c r="N91" s="27"/>
      <c r="O91" s="27"/>
      <c r="P91" s="41"/>
      <c r="Q91" s="14"/>
      <c r="R91" s="40"/>
      <c r="S91" s="40"/>
      <c r="T91" s="14"/>
      <c r="U91" s="14"/>
      <c r="V91" s="14"/>
      <c r="W91" s="14"/>
      <c r="X91" s="26"/>
      <c r="Y91" s="26"/>
      <c r="Z91" s="26"/>
    </row>
    <row r="92" spans="1:26" s="29" customFormat="1" ht="27.75" hidden="1" customHeight="1">
      <c r="A92" s="101"/>
      <c r="B92" s="133"/>
      <c r="C92" s="101"/>
      <c r="D92" s="229"/>
      <c r="E92" s="186"/>
      <c r="F92" s="28" t="s">
        <v>17</v>
      </c>
      <c r="G92" s="3">
        <f t="shared" si="48"/>
        <v>0</v>
      </c>
      <c r="H92" s="3"/>
      <c r="I92" s="3"/>
      <c r="J92" s="3"/>
      <c r="K92" s="3"/>
      <c r="L92" s="3"/>
      <c r="M92" s="73"/>
      <c r="N92" s="27"/>
      <c r="O92" s="27"/>
      <c r="P92" s="41"/>
      <c r="Q92" s="14"/>
      <c r="R92" s="40"/>
      <c r="S92" s="40"/>
      <c r="T92" s="14"/>
      <c r="U92" s="14"/>
      <c r="V92" s="14"/>
      <c r="W92" s="14"/>
      <c r="X92" s="26"/>
      <c r="Y92" s="26"/>
      <c r="Z92" s="26"/>
    </row>
    <row r="93" spans="1:26" s="29" customFormat="1" ht="33.75" hidden="1" customHeight="1">
      <c r="A93" s="102"/>
      <c r="B93" s="134"/>
      <c r="C93" s="102"/>
      <c r="D93" s="230"/>
      <c r="E93" s="187"/>
      <c r="F93" s="28" t="s">
        <v>38</v>
      </c>
      <c r="G93" s="3">
        <f t="shared" si="48"/>
        <v>0</v>
      </c>
      <c r="H93" s="3"/>
      <c r="I93" s="3"/>
      <c r="J93" s="3"/>
      <c r="K93" s="3"/>
      <c r="L93" s="3"/>
      <c r="M93" s="73"/>
      <c r="N93" s="27"/>
      <c r="O93" s="27"/>
      <c r="P93" s="41"/>
      <c r="Q93" s="14"/>
      <c r="R93" s="40"/>
      <c r="S93" s="40"/>
      <c r="T93" s="14"/>
      <c r="U93" s="14"/>
      <c r="V93" s="14"/>
      <c r="W93" s="14"/>
      <c r="X93" s="26"/>
      <c r="Y93" s="26"/>
      <c r="Z93" s="26"/>
    </row>
    <row r="94" spans="1:26" s="15" customFormat="1" ht="60" customHeight="1">
      <c r="A94" s="106"/>
      <c r="B94" s="132" t="s">
        <v>72</v>
      </c>
      <c r="C94" s="106">
        <v>2020</v>
      </c>
      <c r="D94" s="228">
        <v>2026</v>
      </c>
      <c r="E94" s="170" t="s">
        <v>14</v>
      </c>
      <c r="F94" s="28" t="s">
        <v>15</v>
      </c>
      <c r="G94" s="3">
        <f>H94+I94+J94+K94+L94+M94+O94+N94</f>
        <v>6837740.0999999996</v>
      </c>
      <c r="H94" s="3">
        <f t="shared" ref="H94:J94" si="50">H95+H96</f>
        <v>0</v>
      </c>
      <c r="I94" s="3">
        <f t="shared" si="50"/>
        <v>1386000</v>
      </c>
      <c r="J94" s="3">
        <f t="shared" si="50"/>
        <v>1386000</v>
      </c>
      <c r="K94" s="3">
        <f>K95+K96</f>
        <v>1212750</v>
      </c>
      <c r="L94" s="3">
        <f t="shared" ref="L94:O94" si="51">L95+L96</f>
        <v>1843827.3</v>
      </c>
      <c r="M94" s="69">
        <f t="shared" si="51"/>
        <v>874162.8</v>
      </c>
      <c r="N94" s="3">
        <f t="shared" si="51"/>
        <v>65000</v>
      </c>
      <c r="O94" s="3">
        <f t="shared" si="51"/>
        <v>70000</v>
      </c>
      <c r="P94" s="161" t="s">
        <v>123</v>
      </c>
      <c r="Q94" s="161" t="s">
        <v>45</v>
      </c>
      <c r="R94" s="173"/>
      <c r="S94" s="31">
        <v>0</v>
      </c>
      <c r="T94" s="173">
        <v>2</v>
      </c>
      <c r="U94" s="173">
        <v>2</v>
      </c>
      <c r="V94" s="173">
        <v>2</v>
      </c>
      <c r="W94" s="146">
        <v>2</v>
      </c>
      <c r="X94" s="173">
        <v>1</v>
      </c>
      <c r="Y94" s="173">
        <v>1</v>
      </c>
      <c r="Z94" s="173">
        <v>1</v>
      </c>
    </row>
    <row r="95" spans="1:26" s="15" customFormat="1" ht="75.75" customHeight="1">
      <c r="A95" s="107"/>
      <c r="B95" s="133"/>
      <c r="C95" s="107"/>
      <c r="D95" s="229"/>
      <c r="E95" s="171"/>
      <c r="F95" s="28" t="s">
        <v>16</v>
      </c>
      <c r="G95" s="3">
        <f t="shared" ref="G95:G96" si="52">H95+I95+J95+K95+L95+M95+O95+N95</f>
        <v>336082.2</v>
      </c>
      <c r="H95" s="3"/>
      <c r="I95" s="3">
        <v>41580</v>
      </c>
      <c r="J95" s="3">
        <v>41580</v>
      </c>
      <c r="K95" s="3">
        <v>36382.5</v>
      </c>
      <c r="L95" s="3">
        <v>55314.82</v>
      </c>
      <c r="M95" s="69">
        <v>26224.880000000001</v>
      </c>
      <c r="N95" s="3">
        <v>65000</v>
      </c>
      <c r="O95" s="3">
        <v>70000</v>
      </c>
      <c r="P95" s="162"/>
      <c r="Q95" s="162"/>
      <c r="R95" s="174"/>
      <c r="S95" s="31"/>
      <c r="T95" s="174"/>
      <c r="U95" s="174"/>
      <c r="V95" s="174"/>
      <c r="W95" s="147"/>
      <c r="X95" s="174"/>
      <c r="Y95" s="174"/>
      <c r="Z95" s="174"/>
    </row>
    <row r="96" spans="1:26" s="15" customFormat="1" ht="85.5" customHeight="1">
      <c r="A96" s="108"/>
      <c r="B96" s="134"/>
      <c r="C96" s="108"/>
      <c r="D96" s="230"/>
      <c r="E96" s="172"/>
      <c r="F96" s="28" t="s">
        <v>17</v>
      </c>
      <c r="G96" s="3">
        <f t="shared" si="52"/>
        <v>6501657.9000000004</v>
      </c>
      <c r="H96" s="3"/>
      <c r="I96" s="3">
        <v>1344420</v>
      </c>
      <c r="J96" s="3">
        <v>1344420</v>
      </c>
      <c r="K96" s="3">
        <v>1176367.5</v>
      </c>
      <c r="L96" s="3">
        <v>1788512.48</v>
      </c>
      <c r="M96" s="69">
        <v>847937.92</v>
      </c>
      <c r="N96" s="27"/>
      <c r="O96" s="27"/>
      <c r="P96" s="163"/>
      <c r="Q96" s="163"/>
      <c r="R96" s="175"/>
      <c r="S96" s="31"/>
      <c r="T96" s="175"/>
      <c r="U96" s="175"/>
      <c r="V96" s="175"/>
      <c r="W96" s="148"/>
      <c r="X96" s="175"/>
      <c r="Y96" s="175"/>
      <c r="Z96" s="175"/>
    </row>
    <row r="97" spans="1:26" s="15" customFormat="1" ht="27.75" customHeight="1">
      <c r="A97" s="106"/>
      <c r="B97" s="132" t="s">
        <v>169</v>
      </c>
      <c r="C97" s="106">
        <v>2020</v>
      </c>
      <c r="D97" s="228">
        <v>2026</v>
      </c>
      <c r="E97" s="170" t="s">
        <v>14</v>
      </c>
      <c r="F97" s="28" t="s">
        <v>15</v>
      </c>
      <c r="G97" s="24">
        <f>G100</f>
        <v>6276728.79</v>
      </c>
      <c r="H97" s="3">
        <f>H100</f>
        <v>0</v>
      </c>
      <c r="I97" s="3">
        <f t="shared" ref="I97:J99" si="53">I100</f>
        <v>1634040</v>
      </c>
      <c r="J97" s="3">
        <f t="shared" si="53"/>
        <v>3213825.2</v>
      </c>
      <c r="K97" s="3">
        <f>K100</f>
        <v>1128863.5899999999</v>
      </c>
      <c r="L97" s="3">
        <f>L100</f>
        <v>0</v>
      </c>
      <c r="M97" s="69">
        <f t="shared" ref="M97:O98" si="54">M100</f>
        <v>100000</v>
      </c>
      <c r="N97" s="3">
        <f t="shared" si="54"/>
        <v>100000</v>
      </c>
      <c r="O97" s="3">
        <f t="shared" si="54"/>
        <v>100000</v>
      </c>
      <c r="P97" s="106" t="s">
        <v>13</v>
      </c>
      <c r="Q97" s="106" t="s">
        <v>13</v>
      </c>
      <c r="R97" s="106" t="s">
        <v>13</v>
      </c>
      <c r="S97" s="106" t="s">
        <v>13</v>
      </c>
      <c r="T97" s="106" t="s">
        <v>13</v>
      </c>
      <c r="U97" s="106" t="s">
        <v>13</v>
      </c>
      <c r="V97" s="106" t="s">
        <v>13</v>
      </c>
      <c r="W97" s="100" t="s">
        <v>13</v>
      </c>
      <c r="X97" s="106" t="s">
        <v>13</v>
      </c>
      <c r="Y97" s="106" t="s">
        <v>13</v>
      </c>
      <c r="Z97" s="106" t="s">
        <v>13</v>
      </c>
    </row>
    <row r="98" spans="1:26" s="15" customFormat="1" ht="100.5" customHeight="1">
      <c r="A98" s="107"/>
      <c r="B98" s="133"/>
      <c r="C98" s="107"/>
      <c r="D98" s="229"/>
      <c r="E98" s="171"/>
      <c r="F98" s="23" t="s">
        <v>16</v>
      </c>
      <c r="G98" s="24">
        <f>G101</f>
        <v>5471173.3799999999</v>
      </c>
      <c r="H98" s="3">
        <f>H101</f>
        <v>0</v>
      </c>
      <c r="I98" s="3">
        <f t="shared" si="53"/>
        <v>828484.59</v>
      </c>
      <c r="J98" s="3">
        <f t="shared" si="53"/>
        <v>3213825.2</v>
      </c>
      <c r="K98" s="3">
        <f>K101</f>
        <v>1128863.5899999999</v>
      </c>
      <c r="L98" s="3">
        <f t="shared" ref="L98:O98" si="55">L101</f>
        <v>0</v>
      </c>
      <c r="M98" s="69">
        <f t="shared" si="55"/>
        <v>100000</v>
      </c>
      <c r="N98" s="3">
        <f t="shared" si="54"/>
        <v>100000</v>
      </c>
      <c r="O98" s="3">
        <f t="shared" si="55"/>
        <v>100000</v>
      </c>
      <c r="P98" s="107"/>
      <c r="Q98" s="107"/>
      <c r="R98" s="107"/>
      <c r="S98" s="107"/>
      <c r="T98" s="107"/>
      <c r="U98" s="107"/>
      <c r="V98" s="107"/>
      <c r="W98" s="101"/>
      <c r="X98" s="107"/>
      <c r="Y98" s="107"/>
      <c r="Z98" s="107"/>
    </row>
    <row r="99" spans="1:26" s="15" customFormat="1" ht="65.25" customHeight="1">
      <c r="A99" s="108"/>
      <c r="B99" s="134"/>
      <c r="C99" s="108"/>
      <c r="D99" s="230"/>
      <c r="E99" s="172"/>
      <c r="F99" s="23" t="s">
        <v>17</v>
      </c>
      <c r="G99" s="24">
        <f>G102</f>
        <v>805555.41</v>
      </c>
      <c r="H99" s="3">
        <f t="shared" ref="H99" si="56">H102</f>
        <v>0</v>
      </c>
      <c r="I99" s="3">
        <f t="shared" si="53"/>
        <v>805555.41</v>
      </c>
      <c r="J99" s="3">
        <f t="shared" si="53"/>
        <v>0</v>
      </c>
      <c r="K99" s="3">
        <f>K102</f>
        <v>0</v>
      </c>
      <c r="L99" s="3"/>
      <c r="M99" s="73"/>
      <c r="N99" s="27"/>
      <c r="O99" s="27"/>
      <c r="P99" s="108"/>
      <c r="Q99" s="108"/>
      <c r="R99" s="108"/>
      <c r="S99" s="108"/>
      <c r="T99" s="108"/>
      <c r="U99" s="108"/>
      <c r="V99" s="108"/>
      <c r="W99" s="102"/>
      <c r="X99" s="108"/>
      <c r="Y99" s="108"/>
      <c r="Z99" s="108"/>
    </row>
    <row r="100" spans="1:26" s="15" customFormat="1" ht="26.25" customHeight="1">
      <c r="A100" s="106"/>
      <c r="B100" s="167" t="s">
        <v>170</v>
      </c>
      <c r="C100" s="106">
        <v>2020</v>
      </c>
      <c r="D100" s="228">
        <v>2026</v>
      </c>
      <c r="E100" s="170" t="s">
        <v>14</v>
      </c>
      <c r="F100" s="28" t="s">
        <v>15</v>
      </c>
      <c r="G100" s="24">
        <f>H100+I100+J100+K100+L100+M100+O100+N100</f>
        <v>6276728.79</v>
      </c>
      <c r="H100" s="3">
        <f>H103+H106+H118</f>
        <v>0</v>
      </c>
      <c r="I100" s="24">
        <f>I103+I106+I118</f>
        <v>1634040</v>
      </c>
      <c r="J100" s="24">
        <f>J103+J106+J118+J109+J112+J115+J121</f>
        <v>3213825.2</v>
      </c>
      <c r="K100" s="3">
        <f>K103+K106+K118+K115+K112</f>
        <v>1128863.5899999999</v>
      </c>
      <c r="L100" s="3">
        <f>L103+L106+L118+L112+L115</f>
        <v>0</v>
      </c>
      <c r="M100" s="75">
        <f t="shared" ref="M100:O102" si="57">M103+M106+M118+M112+M115</f>
        <v>100000</v>
      </c>
      <c r="N100" s="24">
        <f t="shared" si="57"/>
        <v>100000</v>
      </c>
      <c r="O100" s="24">
        <f t="shared" si="57"/>
        <v>100000</v>
      </c>
      <c r="P100" s="106" t="s">
        <v>13</v>
      </c>
      <c r="Q100" s="106" t="s">
        <v>13</v>
      </c>
      <c r="R100" s="106" t="s">
        <v>13</v>
      </c>
      <c r="S100" s="106" t="s">
        <v>13</v>
      </c>
      <c r="T100" s="106" t="s">
        <v>13</v>
      </c>
      <c r="U100" s="106" t="s">
        <v>13</v>
      </c>
      <c r="V100" s="106" t="s">
        <v>13</v>
      </c>
      <c r="W100" s="100" t="s">
        <v>13</v>
      </c>
      <c r="X100" s="106" t="s">
        <v>13</v>
      </c>
      <c r="Y100" s="106" t="s">
        <v>13</v>
      </c>
      <c r="Z100" s="106" t="s">
        <v>13</v>
      </c>
    </row>
    <row r="101" spans="1:26" s="15" customFormat="1" ht="96.75" customHeight="1">
      <c r="A101" s="107"/>
      <c r="B101" s="168"/>
      <c r="C101" s="107"/>
      <c r="D101" s="229"/>
      <c r="E101" s="171"/>
      <c r="F101" s="23" t="s">
        <v>16</v>
      </c>
      <c r="G101" s="24">
        <f t="shared" ref="G101:G102" si="58">H101+I101+J101+K101+L101+M101+O101+N101</f>
        <v>5471173.3799999999</v>
      </c>
      <c r="H101" s="3">
        <f>H104+H107+H119</f>
        <v>0</v>
      </c>
      <c r="I101" s="24">
        <f>I104+I107+I119</f>
        <v>828484.59</v>
      </c>
      <c r="J101" s="24">
        <f>J104+J107+J119+J110+J113+J116+J122</f>
        <v>3213825.2</v>
      </c>
      <c r="K101" s="3">
        <f>K104+K107+K119+K116+K113</f>
        <v>1128863.5899999999</v>
      </c>
      <c r="L101" s="3">
        <f>L104+L107+L119+L113+L116</f>
        <v>0</v>
      </c>
      <c r="M101" s="75">
        <f t="shared" si="57"/>
        <v>100000</v>
      </c>
      <c r="N101" s="24">
        <f t="shared" si="57"/>
        <v>100000</v>
      </c>
      <c r="O101" s="24">
        <f t="shared" si="57"/>
        <v>100000</v>
      </c>
      <c r="P101" s="107"/>
      <c r="Q101" s="107"/>
      <c r="R101" s="107"/>
      <c r="S101" s="107"/>
      <c r="T101" s="107"/>
      <c r="U101" s="107"/>
      <c r="V101" s="107"/>
      <c r="W101" s="101"/>
      <c r="X101" s="107"/>
      <c r="Y101" s="107"/>
      <c r="Z101" s="107"/>
    </row>
    <row r="102" spans="1:26" s="15" customFormat="1" ht="60.75" customHeight="1">
      <c r="A102" s="108"/>
      <c r="B102" s="169"/>
      <c r="C102" s="108"/>
      <c r="D102" s="230"/>
      <c r="E102" s="172"/>
      <c r="F102" s="23" t="s">
        <v>17</v>
      </c>
      <c r="G102" s="24">
        <f t="shared" si="58"/>
        <v>805555.41</v>
      </c>
      <c r="H102" s="3">
        <f>H105+H108+H120</f>
        <v>0</v>
      </c>
      <c r="I102" s="24">
        <f t="shared" ref="I102:K102" si="59">I105+I108+I120</f>
        <v>805555.41</v>
      </c>
      <c r="J102" s="24">
        <f t="shared" si="59"/>
        <v>0</v>
      </c>
      <c r="K102" s="3">
        <f t="shared" si="59"/>
        <v>0</v>
      </c>
      <c r="L102" s="3">
        <f>L105+L108+L120+L114+L117</f>
        <v>0</v>
      </c>
      <c r="M102" s="75">
        <f t="shared" si="57"/>
        <v>0</v>
      </c>
      <c r="N102" s="24">
        <f t="shared" si="57"/>
        <v>0</v>
      </c>
      <c r="O102" s="24">
        <f t="shared" si="57"/>
        <v>0</v>
      </c>
      <c r="P102" s="108"/>
      <c r="Q102" s="108"/>
      <c r="R102" s="108"/>
      <c r="S102" s="108"/>
      <c r="T102" s="108"/>
      <c r="U102" s="108"/>
      <c r="V102" s="108"/>
      <c r="W102" s="102"/>
      <c r="X102" s="108"/>
      <c r="Y102" s="108"/>
      <c r="Z102" s="108"/>
    </row>
    <row r="103" spans="1:26" s="15" customFormat="1" ht="24">
      <c r="A103" s="42"/>
      <c r="B103" s="167" t="s">
        <v>86</v>
      </c>
      <c r="C103" s="106">
        <v>2020</v>
      </c>
      <c r="D103" s="228">
        <v>2026</v>
      </c>
      <c r="E103" s="170" t="s">
        <v>14</v>
      </c>
      <c r="F103" s="28" t="s">
        <v>15</v>
      </c>
      <c r="G103" s="24">
        <f>H103+I103+J103+K103+L103+M103+O103</f>
        <v>449100</v>
      </c>
      <c r="H103" s="3">
        <f>H104+H105</f>
        <v>0</v>
      </c>
      <c r="I103" s="24">
        <f t="shared" ref="I103:O103" si="60">I104+I105</f>
        <v>449100</v>
      </c>
      <c r="J103" s="24">
        <f t="shared" si="60"/>
        <v>0</v>
      </c>
      <c r="K103" s="3">
        <f t="shared" si="60"/>
        <v>0</v>
      </c>
      <c r="L103" s="3">
        <f t="shared" si="60"/>
        <v>0</v>
      </c>
      <c r="M103" s="75">
        <f t="shared" si="60"/>
        <v>0</v>
      </c>
      <c r="N103" s="24">
        <f t="shared" si="60"/>
        <v>0</v>
      </c>
      <c r="O103" s="24">
        <f t="shared" si="60"/>
        <v>0</v>
      </c>
      <c r="P103" s="161" t="s">
        <v>92</v>
      </c>
      <c r="Q103" s="202" t="s">
        <v>42</v>
      </c>
      <c r="R103" s="173"/>
      <c r="S103" s="31">
        <v>0</v>
      </c>
      <c r="T103" s="202">
        <v>100</v>
      </c>
      <c r="U103" s="196"/>
      <c r="V103" s="196"/>
      <c r="W103" s="158"/>
      <c r="X103" s="196"/>
      <c r="Y103" s="196"/>
      <c r="Z103" s="196"/>
    </row>
    <row r="104" spans="1:26" s="15" customFormat="1" ht="77.25" customHeight="1">
      <c r="A104" s="42"/>
      <c r="B104" s="168"/>
      <c r="C104" s="107"/>
      <c r="D104" s="229"/>
      <c r="E104" s="171"/>
      <c r="F104" s="23" t="s">
        <v>16</v>
      </c>
      <c r="G104" s="24">
        <f t="shared" ref="G104:G105" si="61">H104+I104+J104+K104+L104+M104+O104</f>
        <v>449100</v>
      </c>
      <c r="H104" s="3"/>
      <c r="I104" s="3">
        <v>449100</v>
      </c>
      <c r="J104" s="3"/>
      <c r="K104" s="3"/>
      <c r="L104" s="3"/>
      <c r="M104" s="73"/>
      <c r="N104" s="27"/>
      <c r="O104" s="27"/>
      <c r="P104" s="162"/>
      <c r="Q104" s="203"/>
      <c r="R104" s="174"/>
      <c r="S104" s="31"/>
      <c r="T104" s="203"/>
      <c r="U104" s="197"/>
      <c r="V104" s="197"/>
      <c r="W104" s="159"/>
      <c r="X104" s="197"/>
      <c r="Y104" s="197"/>
      <c r="Z104" s="197"/>
    </row>
    <row r="105" spans="1:26" s="15" customFormat="1" ht="36" customHeight="1">
      <c r="A105" s="42"/>
      <c r="B105" s="169"/>
      <c r="C105" s="108"/>
      <c r="D105" s="230"/>
      <c r="E105" s="172"/>
      <c r="F105" s="23" t="s">
        <v>17</v>
      </c>
      <c r="G105" s="24">
        <f t="shared" si="61"/>
        <v>0</v>
      </c>
      <c r="H105" s="3"/>
      <c r="I105" s="3"/>
      <c r="J105" s="3"/>
      <c r="K105" s="3"/>
      <c r="L105" s="3"/>
      <c r="M105" s="73"/>
      <c r="N105" s="27"/>
      <c r="O105" s="27"/>
      <c r="P105" s="163"/>
      <c r="Q105" s="204"/>
      <c r="R105" s="175"/>
      <c r="S105" s="31"/>
      <c r="T105" s="204"/>
      <c r="U105" s="198"/>
      <c r="V105" s="198"/>
      <c r="W105" s="160"/>
      <c r="X105" s="198"/>
      <c r="Y105" s="198"/>
      <c r="Z105" s="198"/>
    </row>
    <row r="106" spans="1:26" s="15" customFormat="1" ht="69" customHeight="1">
      <c r="A106" s="43"/>
      <c r="B106" s="167" t="s">
        <v>125</v>
      </c>
      <c r="C106" s="106">
        <v>2020</v>
      </c>
      <c r="D106" s="228">
        <v>2026</v>
      </c>
      <c r="E106" s="170" t="s">
        <v>14</v>
      </c>
      <c r="F106" s="28" t="s">
        <v>15</v>
      </c>
      <c r="G106" s="24">
        <f>H106+I106+J106+K106+L106+M106+O106</f>
        <v>2465115.3600000003</v>
      </c>
      <c r="H106" s="3">
        <f t="shared" ref="H106:O106" si="62">H107+H108</f>
        <v>0</v>
      </c>
      <c r="I106" s="24">
        <f t="shared" si="62"/>
        <v>1049940</v>
      </c>
      <c r="J106" s="24">
        <f t="shared" si="62"/>
        <v>1320275.3600000001</v>
      </c>
      <c r="K106" s="3">
        <f t="shared" si="62"/>
        <v>94900</v>
      </c>
      <c r="L106" s="3">
        <f t="shared" si="62"/>
        <v>0</v>
      </c>
      <c r="M106" s="75">
        <f t="shared" si="62"/>
        <v>0</v>
      </c>
      <c r="N106" s="24">
        <f t="shared" si="62"/>
        <v>0</v>
      </c>
      <c r="O106" s="24">
        <f t="shared" si="62"/>
        <v>0</v>
      </c>
      <c r="P106" s="161" t="s">
        <v>93</v>
      </c>
      <c r="Q106" s="205" t="s">
        <v>129</v>
      </c>
      <c r="R106" s="173"/>
      <c r="S106" s="44"/>
      <c r="T106" s="231">
        <v>1694</v>
      </c>
      <c r="U106" s="205">
        <v>244.44</v>
      </c>
      <c r="V106" s="143">
        <v>1</v>
      </c>
      <c r="W106" s="158"/>
      <c r="X106" s="196"/>
      <c r="Y106" s="196"/>
      <c r="Z106" s="196"/>
    </row>
    <row r="107" spans="1:26" s="15" customFormat="1" ht="38.25" customHeight="1">
      <c r="A107" s="43"/>
      <c r="B107" s="168"/>
      <c r="C107" s="107"/>
      <c r="D107" s="229"/>
      <c r="E107" s="171"/>
      <c r="F107" s="23" t="s">
        <v>16</v>
      </c>
      <c r="G107" s="24">
        <f t="shared" ref="G107:G108" si="63">H107+I107+J107+K107+L107+M107+O107</f>
        <v>1659559.9500000002</v>
      </c>
      <c r="H107" s="3"/>
      <c r="I107" s="3">
        <v>244384.59</v>
      </c>
      <c r="J107" s="3">
        <v>1320275.3600000001</v>
      </c>
      <c r="K107" s="3">
        <v>94900</v>
      </c>
      <c r="L107" s="3">
        <v>0</v>
      </c>
      <c r="M107" s="69">
        <v>0</v>
      </c>
      <c r="N107" s="30">
        <v>0</v>
      </c>
      <c r="O107" s="30">
        <v>0</v>
      </c>
      <c r="P107" s="162"/>
      <c r="Q107" s="206"/>
      <c r="R107" s="174"/>
      <c r="S107" s="31"/>
      <c r="T107" s="232"/>
      <c r="U107" s="206"/>
      <c r="V107" s="144"/>
      <c r="W107" s="159"/>
      <c r="X107" s="197"/>
      <c r="Y107" s="197"/>
      <c r="Z107" s="197"/>
    </row>
    <row r="108" spans="1:26" s="15" customFormat="1" ht="113.25" customHeight="1">
      <c r="A108" s="43"/>
      <c r="B108" s="169"/>
      <c r="C108" s="108"/>
      <c r="D108" s="230"/>
      <c r="E108" s="172"/>
      <c r="F108" s="23" t="s">
        <v>17</v>
      </c>
      <c r="G108" s="24">
        <f t="shared" si="63"/>
        <v>805555.41</v>
      </c>
      <c r="H108" s="3"/>
      <c r="I108" s="3">
        <v>805555.41</v>
      </c>
      <c r="J108" s="3"/>
      <c r="K108" s="3">
        <v>0</v>
      </c>
      <c r="L108" s="3">
        <v>0</v>
      </c>
      <c r="M108" s="69">
        <v>0</v>
      </c>
      <c r="N108" s="3">
        <v>0</v>
      </c>
      <c r="O108" s="3">
        <v>0</v>
      </c>
      <c r="P108" s="163"/>
      <c r="Q108" s="207"/>
      <c r="R108" s="175"/>
      <c r="S108" s="31"/>
      <c r="T108" s="233"/>
      <c r="U108" s="207"/>
      <c r="V108" s="145"/>
      <c r="W108" s="160"/>
      <c r="X108" s="198"/>
      <c r="Y108" s="198"/>
      <c r="Z108" s="198"/>
    </row>
    <row r="109" spans="1:26" s="15" customFormat="1" ht="70.5" hidden="1" customHeight="1">
      <c r="A109" s="43"/>
      <c r="B109" s="167" t="s">
        <v>103</v>
      </c>
      <c r="C109" s="106">
        <v>2021</v>
      </c>
      <c r="D109" s="228">
        <v>2024</v>
      </c>
      <c r="E109" s="170" t="s">
        <v>14</v>
      </c>
      <c r="F109" s="28" t="s">
        <v>15</v>
      </c>
      <c r="G109" s="24">
        <f t="shared" ref="G109:G111" si="64">H109+I109+J109+K109+L109+M109</f>
        <v>0</v>
      </c>
      <c r="H109" s="3">
        <f t="shared" ref="H109:M109" si="65">H110+H111</f>
        <v>0</v>
      </c>
      <c r="I109" s="24">
        <f t="shared" si="65"/>
        <v>0</v>
      </c>
      <c r="J109" s="24">
        <f t="shared" si="65"/>
        <v>0</v>
      </c>
      <c r="K109" s="3">
        <f t="shared" si="65"/>
        <v>0</v>
      </c>
      <c r="L109" s="3">
        <f t="shared" si="65"/>
        <v>0</v>
      </c>
      <c r="M109" s="75">
        <f t="shared" si="65"/>
        <v>0</v>
      </c>
      <c r="N109" s="45"/>
      <c r="O109" s="45"/>
      <c r="P109" s="46" t="s">
        <v>93</v>
      </c>
      <c r="Q109" s="47" t="s">
        <v>94</v>
      </c>
      <c r="R109" s="25"/>
      <c r="S109" s="25"/>
      <c r="T109" s="47">
        <v>0</v>
      </c>
      <c r="U109" s="47"/>
      <c r="V109" s="47"/>
      <c r="W109" s="14"/>
      <c r="X109" s="48"/>
      <c r="Y109" s="48"/>
      <c r="Z109" s="48"/>
    </row>
    <row r="110" spans="1:26" s="15" customFormat="1" ht="1.5" hidden="1" customHeight="1">
      <c r="A110" s="43"/>
      <c r="B110" s="168"/>
      <c r="C110" s="107"/>
      <c r="D110" s="229"/>
      <c r="E110" s="171"/>
      <c r="F110" s="23" t="s">
        <v>16</v>
      </c>
      <c r="G110" s="24">
        <f t="shared" si="64"/>
        <v>0</v>
      </c>
      <c r="H110" s="3"/>
      <c r="I110" s="3"/>
      <c r="J110" s="3">
        <v>0</v>
      </c>
      <c r="K110" s="3"/>
      <c r="L110" s="3"/>
      <c r="M110" s="73"/>
      <c r="N110" s="49"/>
      <c r="O110" s="49"/>
      <c r="Q110" s="34"/>
      <c r="R110" s="25"/>
      <c r="S110" s="25"/>
      <c r="T110" s="47"/>
      <c r="U110" s="47"/>
      <c r="V110" s="47"/>
      <c r="W110" s="14"/>
      <c r="X110" s="48"/>
      <c r="Y110" s="48"/>
      <c r="Z110" s="48"/>
    </row>
    <row r="111" spans="1:26" s="15" customFormat="1" ht="39.75" hidden="1" customHeight="1">
      <c r="A111" s="43"/>
      <c r="B111" s="169"/>
      <c r="C111" s="108"/>
      <c r="D111" s="230"/>
      <c r="E111" s="172"/>
      <c r="F111" s="23" t="s">
        <v>17</v>
      </c>
      <c r="G111" s="24">
        <f t="shared" si="64"/>
        <v>0</v>
      </c>
      <c r="H111" s="3"/>
      <c r="I111" s="3"/>
      <c r="J111" s="3"/>
      <c r="K111" s="3"/>
      <c r="L111" s="3"/>
      <c r="M111" s="73"/>
      <c r="N111" s="27"/>
      <c r="O111" s="27"/>
      <c r="P111" s="50"/>
      <c r="Q111" s="47"/>
      <c r="R111" s="25"/>
      <c r="S111" s="25"/>
      <c r="T111" s="47"/>
      <c r="U111" s="47"/>
      <c r="V111" s="47"/>
      <c r="W111" s="14"/>
      <c r="X111" s="48"/>
      <c r="Y111" s="48"/>
      <c r="Z111" s="48"/>
    </row>
    <row r="112" spans="1:26" s="15" customFormat="1" ht="24">
      <c r="A112" s="43"/>
      <c r="B112" s="167" t="s">
        <v>102</v>
      </c>
      <c r="C112" s="106">
        <v>2020</v>
      </c>
      <c r="D112" s="228">
        <v>2026</v>
      </c>
      <c r="E112" s="170" t="s">
        <v>14</v>
      </c>
      <c r="F112" s="28" t="s">
        <v>15</v>
      </c>
      <c r="G112" s="24">
        <f>H112+I112+J112+K112+L112+M112+O112+N112</f>
        <v>2204086.4300000002</v>
      </c>
      <c r="H112" s="3"/>
      <c r="I112" s="3"/>
      <c r="J112" s="24">
        <f t="shared" ref="J112:O112" si="66">J113+J114</f>
        <v>1348549.84</v>
      </c>
      <c r="K112" s="3">
        <f t="shared" si="66"/>
        <v>555536.59</v>
      </c>
      <c r="L112" s="3">
        <f>L113+L114</f>
        <v>0</v>
      </c>
      <c r="M112" s="75">
        <f t="shared" si="66"/>
        <v>100000</v>
      </c>
      <c r="N112" s="24">
        <f t="shared" si="66"/>
        <v>100000</v>
      </c>
      <c r="O112" s="24">
        <f t="shared" si="66"/>
        <v>100000</v>
      </c>
      <c r="P112" s="161" t="s">
        <v>107</v>
      </c>
      <c r="Q112" s="173" t="s">
        <v>42</v>
      </c>
      <c r="R112" s="173"/>
      <c r="S112" s="173"/>
      <c r="T112" s="173"/>
      <c r="U112" s="173">
        <v>100</v>
      </c>
      <c r="V112" s="173">
        <v>100</v>
      </c>
      <c r="W112" s="146"/>
      <c r="X112" s="173">
        <v>100</v>
      </c>
      <c r="Y112" s="173">
        <v>100</v>
      </c>
      <c r="Z112" s="173">
        <v>100</v>
      </c>
    </row>
    <row r="113" spans="1:26" s="15" customFormat="1" ht="96" customHeight="1">
      <c r="A113" s="43"/>
      <c r="B113" s="168"/>
      <c r="C113" s="107"/>
      <c r="D113" s="229"/>
      <c r="E113" s="171"/>
      <c r="F113" s="23" t="s">
        <v>16</v>
      </c>
      <c r="G113" s="24">
        <f t="shared" ref="G113:G114" si="67">H113+I113+J113+K113+L113+M113+O113+N113</f>
        <v>2204086.4300000002</v>
      </c>
      <c r="H113" s="3"/>
      <c r="I113" s="3"/>
      <c r="J113" s="3">
        <v>1348549.84</v>
      </c>
      <c r="K113" s="3">
        <v>555536.59</v>
      </c>
      <c r="L113" s="3"/>
      <c r="M113" s="69">
        <v>100000</v>
      </c>
      <c r="N113" s="30">
        <v>100000</v>
      </c>
      <c r="O113" s="30">
        <v>100000</v>
      </c>
      <c r="P113" s="162"/>
      <c r="Q113" s="174"/>
      <c r="R113" s="174"/>
      <c r="S113" s="174"/>
      <c r="T113" s="174"/>
      <c r="U113" s="174"/>
      <c r="V113" s="174"/>
      <c r="W113" s="147"/>
      <c r="X113" s="174"/>
      <c r="Y113" s="174"/>
      <c r="Z113" s="174"/>
    </row>
    <row r="114" spans="1:26" s="15" customFormat="1" ht="67.5" customHeight="1">
      <c r="A114" s="43"/>
      <c r="B114" s="169"/>
      <c r="C114" s="108"/>
      <c r="D114" s="230"/>
      <c r="E114" s="172"/>
      <c r="F114" s="23" t="s">
        <v>17</v>
      </c>
      <c r="G114" s="24">
        <f t="shared" si="67"/>
        <v>0</v>
      </c>
      <c r="H114" s="3"/>
      <c r="I114" s="3"/>
      <c r="J114" s="3"/>
      <c r="K114" s="3"/>
      <c r="L114" s="3"/>
      <c r="M114" s="73"/>
      <c r="N114" s="27"/>
      <c r="O114" s="27"/>
      <c r="P114" s="163"/>
      <c r="Q114" s="175"/>
      <c r="R114" s="175"/>
      <c r="S114" s="175"/>
      <c r="T114" s="175"/>
      <c r="U114" s="175"/>
      <c r="V114" s="175"/>
      <c r="W114" s="148"/>
      <c r="X114" s="175"/>
      <c r="Y114" s="175"/>
      <c r="Z114" s="175"/>
    </row>
    <row r="115" spans="1:26" s="15" customFormat="1" ht="27" customHeight="1">
      <c r="A115" s="43"/>
      <c r="B115" s="167" t="s">
        <v>126</v>
      </c>
      <c r="C115" s="106">
        <v>2020</v>
      </c>
      <c r="D115" s="228">
        <v>2026</v>
      </c>
      <c r="E115" s="170" t="s">
        <v>14</v>
      </c>
      <c r="F115" s="28" t="s">
        <v>15</v>
      </c>
      <c r="G115" s="24">
        <f>H115+I115+J115+K115+L115+M115+O115+N115</f>
        <v>173200</v>
      </c>
      <c r="H115" s="3"/>
      <c r="I115" s="3"/>
      <c r="J115" s="24">
        <f t="shared" ref="J115:K115" si="68">J116+J117</f>
        <v>45000</v>
      </c>
      <c r="K115" s="3">
        <f t="shared" si="68"/>
        <v>128200</v>
      </c>
      <c r="L115" s="3"/>
      <c r="M115" s="73"/>
      <c r="N115" s="24">
        <f t="shared" ref="N115:O115" si="69">N116+N117</f>
        <v>0</v>
      </c>
      <c r="O115" s="24">
        <f t="shared" si="69"/>
        <v>0</v>
      </c>
      <c r="P115" s="161" t="s">
        <v>107</v>
      </c>
      <c r="Q115" s="173" t="s">
        <v>42</v>
      </c>
      <c r="R115" s="173"/>
      <c r="S115" s="173"/>
      <c r="T115" s="173"/>
      <c r="U115" s="173">
        <v>100</v>
      </c>
      <c r="V115" s="173">
        <v>100</v>
      </c>
      <c r="W115" s="149"/>
      <c r="X115" s="176"/>
      <c r="Y115" s="176"/>
      <c r="Z115" s="176"/>
    </row>
    <row r="116" spans="1:26" s="15" customFormat="1" ht="39" customHeight="1">
      <c r="A116" s="43"/>
      <c r="B116" s="168"/>
      <c r="C116" s="107"/>
      <c r="D116" s="229"/>
      <c r="E116" s="171"/>
      <c r="F116" s="23" t="s">
        <v>16</v>
      </c>
      <c r="G116" s="24">
        <f t="shared" ref="G116:G117" si="70">H116+I116+J116+K116+L116+M116+O116+N116</f>
        <v>173200</v>
      </c>
      <c r="H116" s="3"/>
      <c r="I116" s="3"/>
      <c r="J116" s="3">
        <v>45000</v>
      </c>
      <c r="K116" s="3">
        <v>128200</v>
      </c>
      <c r="L116" s="3"/>
      <c r="M116" s="73"/>
      <c r="N116" s="27"/>
      <c r="O116" s="27"/>
      <c r="P116" s="162"/>
      <c r="Q116" s="174"/>
      <c r="R116" s="174"/>
      <c r="S116" s="174"/>
      <c r="T116" s="174"/>
      <c r="U116" s="174"/>
      <c r="V116" s="174"/>
      <c r="W116" s="150"/>
      <c r="X116" s="177"/>
      <c r="Y116" s="177"/>
      <c r="Z116" s="177"/>
    </row>
    <row r="117" spans="1:26" s="15" customFormat="1" ht="63.75" customHeight="1">
      <c r="A117" s="43"/>
      <c r="B117" s="169"/>
      <c r="C117" s="108"/>
      <c r="D117" s="230"/>
      <c r="E117" s="172"/>
      <c r="F117" s="23" t="s">
        <v>17</v>
      </c>
      <c r="G117" s="24">
        <f t="shared" si="70"/>
        <v>0</v>
      </c>
      <c r="H117" s="3"/>
      <c r="I117" s="3"/>
      <c r="J117" s="3"/>
      <c r="K117" s="3"/>
      <c r="L117" s="3"/>
      <c r="M117" s="73"/>
      <c r="N117" s="27"/>
      <c r="O117" s="27"/>
      <c r="P117" s="163"/>
      <c r="Q117" s="175"/>
      <c r="R117" s="175"/>
      <c r="S117" s="175"/>
      <c r="T117" s="175"/>
      <c r="U117" s="175"/>
      <c r="V117" s="175"/>
      <c r="W117" s="151"/>
      <c r="X117" s="178"/>
      <c r="Y117" s="178"/>
      <c r="Z117" s="178"/>
    </row>
    <row r="118" spans="1:26" s="15" customFormat="1" ht="47.25" customHeight="1">
      <c r="A118" s="100"/>
      <c r="B118" s="132" t="s">
        <v>171</v>
      </c>
      <c r="C118" s="106">
        <v>2020</v>
      </c>
      <c r="D118" s="36"/>
      <c r="E118" s="170" t="s">
        <v>14</v>
      </c>
      <c r="F118" s="23" t="s">
        <v>15</v>
      </c>
      <c r="G118" s="24">
        <f>H118+I118+J118+K118+L118+M118</f>
        <v>485227</v>
      </c>
      <c r="H118" s="3">
        <f t="shared" ref="H118:J118" si="71">H119+H120</f>
        <v>0</v>
      </c>
      <c r="I118" s="3">
        <f t="shared" si="71"/>
        <v>135000</v>
      </c>
      <c r="J118" s="3">
        <f t="shared" si="71"/>
        <v>0</v>
      </c>
      <c r="K118" s="3">
        <f>K119+K120</f>
        <v>350227</v>
      </c>
      <c r="L118" s="3">
        <f t="shared" ref="L118:O118" si="72">L119+L120</f>
        <v>0</v>
      </c>
      <c r="M118" s="69">
        <f t="shared" si="72"/>
        <v>0</v>
      </c>
      <c r="N118" s="3">
        <f t="shared" si="72"/>
        <v>0</v>
      </c>
      <c r="O118" s="3">
        <f t="shared" si="72"/>
        <v>0</v>
      </c>
      <c r="P118" s="161" t="s">
        <v>111</v>
      </c>
      <c r="Q118" s="202" t="s">
        <v>42</v>
      </c>
      <c r="R118" s="173"/>
      <c r="S118" s="31">
        <v>0</v>
      </c>
      <c r="T118" s="202">
        <v>100</v>
      </c>
      <c r="U118" s="202"/>
      <c r="V118" s="202">
        <v>100</v>
      </c>
      <c r="W118" s="158"/>
      <c r="X118" s="196"/>
      <c r="Y118" s="196"/>
      <c r="Z118" s="196"/>
    </row>
    <row r="119" spans="1:26" s="15" customFormat="1" ht="74.25" customHeight="1">
      <c r="A119" s="101"/>
      <c r="B119" s="133"/>
      <c r="C119" s="107"/>
      <c r="D119" s="37"/>
      <c r="E119" s="171"/>
      <c r="F119" s="23" t="s">
        <v>16</v>
      </c>
      <c r="G119" s="24">
        <f>H119+I119+J119+K119+L119+M119</f>
        <v>485227</v>
      </c>
      <c r="H119" s="3">
        <v>0</v>
      </c>
      <c r="I119" s="3">
        <v>135000</v>
      </c>
      <c r="J119" s="3"/>
      <c r="K119" s="3">
        <v>350227</v>
      </c>
      <c r="L119" s="3">
        <v>0</v>
      </c>
      <c r="M119" s="69">
        <v>0</v>
      </c>
      <c r="N119" s="3">
        <v>0</v>
      </c>
      <c r="O119" s="3">
        <v>0</v>
      </c>
      <c r="P119" s="162"/>
      <c r="Q119" s="203"/>
      <c r="R119" s="174"/>
      <c r="S119" s="31"/>
      <c r="T119" s="203"/>
      <c r="U119" s="203"/>
      <c r="V119" s="203"/>
      <c r="W119" s="159"/>
      <c r="X119" s="197"/>
      <c r="Y119" s="197"/>
      <c r="Z119" s="197"/>
    </row>
    <row r="120" spans="1:26" s="15" customFormat="1" ht="384.75" customHeight="1">
      <c r="A120" s="102"/>
      <c r="B120" s="134"/>
      <c r="C120" s="108"/>
      <c r="D120" s="37">
        <v>2026</v>
      </c>
      <c r="E120" s="172"/>
      <c r="F120" s="23" t="s">
        <v>17</v>
      </c>
      <c r="G120" s="24">
        <f>H120+I120+J120+K120+L120+M120</f>
        <v>0</v>
      </c>
      <c r="H120" s="3"/>
      <c r="I120" s="3"/>
      <c r="J120" s="3"/>
      <c r="K120" s="3"/>
      <c r="L120" s="3"/>
      <c r="M120" s="73"/>
      <c r="N120" s="27"/>
      <c r="O120" s="27"/>
      <c r="P120" s="163"/>
      <c r="Q120" s="204"/>
      <c r="R120" s="175"/>
      <c r="S120" s="31"/>
      <c r="T120" s="204"/>
      <c r="U120" s="204"/>
      <c r="V120" s="204"/>
      <c r="W120" s="160"/>
      <c r="X120" s="198"/>
      <c r="Y120" s="198"/>
      <c r="Z120" s="198"/>
    </row>
    <row r="121" spans="1:26" s="15" customFormat="1" ht="65.25" customHeight="1">
      <c r="A121" s="43"/>
      <c r="B121" s="167" t="s">
        <v>105</v>
      </c>
      <c r="C121" s="106">
        <v>2021</v>
      </c>
      <c r="D121" s="228">
        <v>2026</v>
      </c>
      <c r="E121" s="170" t="s">
        <v>14</v>
      </c>
      <c r="F121" s="28" t="s">
        <v>15</v>
      </c>
      <c r="G121" s="24">
        <f>H121+I121+J121+K121+L121+M121+O121+N121</f>
        <v>500000</v>
      </c>
      <c r="H121" s="3"/>
      <c r="I121" s="3"/>
      <c r="J121" s="3">
        <f t="shared" ref="J121:O121" si="73">J122+J123</f>
        <v>500000</v>
      </c>
      <c r="K121" s="3">
        <f t="shared" si="73"/>
        <v>0</v>
      </c>
      <c r="L121" s="3">
        <f t="shared" si="73"/>
        <v>0</v>
      </c>
      <c r="M121" s="69">
        <f t="shared" si="73"/>
        <v>0</v>
      </c>
      <c r="N121" s="3">
        <f t="shared" si="73"/>
        <v>0</v>
      </c>
      <c r="O121" s="3">
        <f t="shared" si="73"/>
        <v>0</v>
      </c>
      <c r="P121" s="259" t="s">
        <v>106</v>
      </c>
      <c r="Q121" s="202" t="s">
        <v>42</v>
      </c>
      <c r="R121" s="173"/>
      <c r="S121" s="31"/>
      <c r="T121" s="202"/>
      <c r="U121" s="202">
        <v>100</v>
      </c>
      <c r="V121" s="196"/>
      <c r="W121" s="158"/>
      <c r="X121" s="196"/>
      <c r="Y121" s="196"/>
      <c r="Z121" s="196"/>
    </row>
    <row r="122" spans="1:26" s="15" customFormat="1" ht="48" customHeight="1">
      <c r="A122" s="43"/>
      <c r="B122" s="168"/>
      <c r="C122" s="107"/>
      <c r="D122" s="229"/>
      <c r="E122" s="171"/>
      <c r="F122" s="23" t="s">
        <v>16</v>
      </c>
      <c r="G122" s="24">
        <f t="shared" ref="G122:G123" si="74">H122+I122+J122+K122+L122+M122+O122+N122</f>
        <v>500000</v>
      </c>
      <c r="H122" s="3"/>
      <c r="I122" s="3"/>
      <c r="J122" s="3">
        <v>500000</v>
      </c>
      <c r="K122" s="3"/>
      <c r="L122" s="3"/>
      <c r="M122" s="73"/>
      <c r="N122" s="26"/>
      <c r="O122" s="26"/>
      <c r="P122" s="260"/>
      <c r="Q122" s="203"/>
      <c r="R122" s="174"/>
      <c r="S122" s="31"/>
      <c r="T122" s="203"/>
      <c r="U122" s="203"/>
      <c r="V122" s="197"/>
      <c r="W122" s="159"/>
      <c r="X122" s="197"/>
      <c r="Y122" s="197"/>
      <c r="Z122" s="197"/>
    </row>
    <row r="123" spans="1:26" s="15" customFormat="1" ht="114.75" customHeight="1">
      <c r="A123" s="43"/>
      <c r="B123" s="169"/>
      <c r="C123" s="108"/>
      <c r="D123" s="230"/>
      <c r="E123" s="172"/>
      <c r="F123" s="23" t="s">
        <v>17</v>
      </c>
      <c r="G123" s="24">
        <f t="shared" si="74"/>
        <v>0</v>
      </c>
      <c r="H123" s="3"/>
      <c r="I123" s="3"/>
      <c r="J123" s="3"/>
      <c r="K123" s="3"/>
      <c r="L123" s="3"/>
      <c r="M123" s="73"/>
      <c r="N123" s="51"/>
      <c r="O123" s="51"/>
      <c r="P123" s="261"/>
      <c r="Q123" s="204"/>
      <c r="R123" s="175"/>
      <c r="S123" s="31"/>
      <c r="T123" s="204"/>
      <c r="U123" s="204"/>
      <c r="V123" s="198"/>
      <c r="W123" s="160"/>
      <c r="X123" s="198"/>
      <c r="Y123" s="198"/>
      <c r="Z123" s="198"/>
    </row>
    <row r="124" spans="1:26" s="15" customFormat="1" ht="27.75" customHeight="1">
      <c r="A124" s="106"/>
      <c r="B124" s="132" t="s">
        <v>172</v>
      </c>
      <c r="C124" s="106">
        <v>2020</v>
      </c>
      <c r="D124" s="36"/>
      <c r="E124" s="170" t="s">
        <v>14</v>
      </c>
      <c r="F124" s="28" t="s">
        <v>15</v>
      </c>
      <c r="G124" s="24">
        <f>G127</f>
        <v>18606223.809999999</v>
      </c>
      <c r="H124" s="3">
        <f t="shared" ref="H124:J126" si="75">H127</f>
        <v>0</v>
      </c>
      <c r="I124" s="3">
        <f t="shared" si="75"/>
        <v>2486807.0700000003</v>
      </c>
      <c r="J124" s="3">
        <f t="shared" si="75"/>
        <v>2187883.2800000003</v>
      </c>
      <c r="K124" s="3">
        <f>K127</f>
        <v>1977382.0499999998</v>
      </c>
      <c r="L124" s="3">
        <f>L127</f>
        <v>2644646.58</v>
      </c>
      <c r="M124" s="69">
        <f t="shared" ref="L124:O126" si="76">M127</f>
        <v>3289662.25</v>
      </c>
      <c r="N124" s="3">
        <f t="shared" si="76"/>
        <v>2960251.29</v>
      </c>
      <c r="O124" s="3">
        <f t="shared" si="76"/>
        <v>3059591.29</v>
      </c>
      <c r="P124" s="106" t="s">
        <v>13</v>
      </c>
      <c r="Q124" s="106" t="s">
        <v>13</v>
      </c>
      <c r="R124" s="106" t="s">
        <v>13</v>
      </c>
      <c r="S124" s="106" t="s">
        <v>13</v>
      </c>
      <c r="T124" s="106" t="s">
        <v>13</v>
      </c>
      <c r="U124" s="106" t="s">
        <v>13</v>
      </c>
      <c r="V124" s="106" t="s">
        <v>13</v>
      </c>
      <c r="W124" s="100" t="s">
        <v>13</v>
      </c>
      <c r="X124" s="106" t="s">
        <v>13</v>
      </c>
      <c r="Y124" s="106" t="s">
        <v>13</v>
      </c>
      <c r="Z124" s="106" t="s">
        <v>13</v>
      </c>
    </row>
    <row r="125" spans="1:26" s="15" customFormat="1" ht="97.5" customHeight="1">
      <c r="A125" s="107"/>
      <c r="B125" s="133"/>
      <c r="C125" s="107"/>
      <c r="D125" s="37"/>
      <c r="E125" s="171"/>
      <c r="F125" s="23" t="s">
        <v>16</v>
      </c>
      <c r="G125" s="24">
        <f>G128</f>
        <v>18583223.809999999</v>
      </c>
      <c r="H125" s="3">
        <f t="shared" si="75"/>
        <v>0</v>
      </c>
      <c r="I125" s="3">
        <f t="shared" si="75"/>
        <v>2486807.0700000003</v>
      </c>
      <c r="J125" s="3">
        <f t="shared" si="75"/>
        <v>2187883.2800000003</v>
      </c>
      <c r="K125" s="3">
        <f>K128</f>
        <v>1977382.0499999998</v>
      </c>
      <c r="L125" s="3">
        <f>L128</f>
        <v>2621646.58</v>
      </c>
      <c r="M125" s="69">
        <f>M128</f>
        <v>3289662.25</v>
      </c>
      <c r="N125" s="3">
        <f t="shared" si="76"/>
        <v>2960251.29</v>
      </c>
      <c r="O125" s="3">
        <f t="shared" si="76"/>
        <v>3059591.29</v>
      </c>
      <c r="P125" s="107"/>
      <c r="Q125" s="107"/>
      <c r="R125" s="107"/>
      <c r="S125" s="107"/>
      <c r="T125" s="107"/>
      <c r="U125" s="107"/>
      <c r="V125" s="107"/>
      <c r="W125" s="101"/>
      <c r="X125" s="107"/>
      <c r="Y125" s="107"/>
      <c r="Z125" s="107"/>
    </row>
    <row r="126" spans="1:26" s="15" customFormat="1" ht="51" customHeight="1">
      <c r="A126" s="108"/>
      <c r="B126" s="134"/>
      <c r="C126" s="108"/>
      <c r="D126" s="37">
        <v>2026</v>
      </c>
      <c r="E126" s="172"/>
      <c r="F126" s="23" t="s">
        <v>17</v>
      </c>
      <c r="G126" s="24">
        <f>G129</f>
        <v>23000</v>
      </c>
      <c r="H126" s="3">
        <f t="shared" si="75"/>
        <v>0</v>
      </c>
      <c r="I126" s="3">
        <f t="shared" si="75"/>
        <v>0</v>
      </c>
      <c r="J126" s="3">
        <f t="shared" si="75"/>
        <v>0</v>
      </c>
      <c r="K126" s="3">
        <f>K129</f>
        <v>0</v>
      </c>
      <c r="L126" s="3">
        <f t="shared" si="76"/>
        <v>23000</v>
      </c>
      <c r="M126" s="69">
        <f t="shared" si="76"/>
        <v>0</v>
      </c>
      <c r="N126" s="3">
        <f t="shared" si="76"/>
        <v>0</v>
      </c>
      <c r="O126" s="3">
        <f t="shared" si="76"/>
        <v>0</v>
      </c>
      <c r="P126" s="108"/>
      <c r="Q126" s="108"/>
      <c r="R126" s="108"/>
      <c r="S126" s="108"/>
      <c r="T126" s="108"/>
      <c r="U126" s="108"/>
      <c r="V126" s="108"/>
      <c r="W126" s="102"/>
      <c r="X126" s="108"/>
      <c r="Y126" s="108"/>
      <c r="Z126" s="108"/>
    </row>
    <row r="127" spans="1:26" s="15" customFormat="1" ht="24">
      <c r="A127" s="106"/>
      <c r="B127" s="167" t="s">
        <v>173</v>
      </c>
      <c r="C127" s="106">
        <v>2020</v>
      </c>
      <c r="D127" s="36"/>
      <c r="E127" s="170" t="s">
        <v>14</v>
      </c>
      <c r="F127" s="28" t="s">
        <v>15</v>
      </c>
      <c r="G127" s="24">
        <f>H127+I127+J127+K127+L127+M127+O127+N127</f>
        <v>18606223.809999999</v>
      </c>
      <c r="H127" s="3">
        <f>H130+H133+H136+H139+H142</f>
        <v>0</v>
      </c>
      <c r="I127" s="3">
        <f>I130+I133+I136+I139+I142+I166</f>
        <v>2486807.0700000003</v>
      </c>
      <c r="J127" s="3">
        <f>J130+J133+J136+J139+J142</f>
        <v>2187883.2800000003</v>
      </c>
      <c r="K127" s="3">
        <f>K130+K133+K136+K139+K142+K145</f>
        <v>1977382.0499999998</v>
      </c>
      <c r="L127" s="3">
        <f>L130+L133+L136+L139+L142+L145</f>
        <v>2644646.58</v>
      </c>
      <c r="M127" s="69">
        <f>M130+M133+M136+M139+M142+M145+M148</f>
        <v>3289662.25</v>
      </c>
      <c r="N127" s="3">
        <f t="shared" ref="N127:O128" si="77">N130+N133+N136+N139+N142+N145+N148</f>
        <v>2960251.29</v>
      </c>
      <c r="O127" s="3">
        <f t="shared" si="77"/>
        <v>3059591.29</v>
      </c>
      <c r="P127" s="106" t="s">
        <v>13</v>
      </c>
      <c r="Q127" s="106" t="s">
        <v>13</v>
      </c>
      <c r="R127" s="106" t="s">
        <v>13</v>
      </c>
      <c r="S127" s="106" t="s">
        <v>13</v>
      </c>
      <c r="T127" s="106" t="s">
        <v>13</v>
      </c>
      <c r="U127" s="106" t="s">
        <v>13</v>
      </c>
      <c r="V127" s="106" t="s">
        <v>13</v>
      </c>
      <c r="W127" s="100" t="s">
        <v>13</v>
      </c>
      <c r="X127" s="106" t="s">
        <v>13</v>
      </c>
      <c r="Y127" s="106" t="s">
        <v>13</v>
      </c>
      <c r="Z127" s="106" t="s">
        <v>13</v>
      </c>
    </row>
    <row r="128" spans="1:26" s="15" customFormat="1" ht="96">
      <c r="A128" s="107"/>
      <c r="B128" s="168"/>
      <c r="C128" s="107"/>
      <c r="D128" s="37"/>
      <c r="E128" s="171"/>
      <c r="F128" s="23" t="s">
        <v>16</v>
      </c>
      <c r="G128" s="24">
        <f t="shared" ref="G128:G129" si="78">H128+I128+J128+K128+L128+M128+O128+N128</f>
        <v>18583223.809999999</v>
      </c>
      <c r="H128" s="3">
        <f>H131+H134+H137+H140+H143</f>
        <v>0</v>
      </c>
      <c r="I128" s="3">
        <f>I131+I134+I137+I140+I143+I164</f>
        <v>2486807.0700000003</v>
      </c>
      <c r="J128" s="3">
        <f t="shared" ref="J128" si="79">J131+J134+J137+J140+J143</f>
        <v>2187883.2800000003</v>
      </c>
      <c r="K128" s="3">
        <f>K131+K134+K137+K140+K143+K146</f>
        <v>1977382.0499999998</v>
      </c>
      <c r="L128" s="3">
        <f>L131+L134+L137+L140+L143+L146</f>
        <v>2621646.58</v>
      </c>
      <c r="M128" s="69">
        <f>M131+M134+M137+M140+M143+M146+M149</f>
        <v>3289662.25</v>
      </c>
      <c r="N128" s="3">
        <f t="shared" si="77"/>
        <v>2960251.29</v>
      </c>
      <c r="O128" s="3">
        <f t="shared" si="77"/>
        <v>3059591.29</v>
      </c>
      <c r="P128" s="107"/>
      <c r="Q128" s="107"/>
      <c r="R128" s="107"/>
      <c r="S128" s="107"/>
      <c r="T128" s="107"/>
      <c r="U128" s="107"/>
      <c r="V128" s="107"/>
      <c r="W128" s="101"/>
      <c r="X128" s="107"/>
      <c r="Y128" s="107"/>
      <c r="Z128" s="107"/>
    </row>
    <row r="129" spans="1:26" s="15" customFormat="1" ht="60">
      <c r="A129" s="108"/>
      <c r="B129" s="169"/>
      <c r="C129" s="108"/>
      <c r="D129" s="37">
        <v>2026</v>
      </c>
      <c r="E129" s="172"/>
      <c r="F129" s="23" t="s">
        <v>17</v>
      </c>
      <c r="G129" s="24">
        <f t="shared" si="78"/>
        <v>23000</v>
      </c>
      <c r="H129" s="3">
        <f>H132+H135+H138+H141+H144</f>
        <v>0</v>
      </c>
      <c r="I129" s="3"/>
      <c r="J129" s="3"/>
      <c r="K129" s="3"/>
      <c r="L129" s="3">
        <f>L132+L135+L138+L147</f>
        <v>23000</v>
      </c>
      <c r="M129" s="73"/>
      <c r="N129" s="27"/>
      <c r="O129" s="27"/>
      <c r="P129" s="108"/>
      <c r="Q129" s="108"/>
      <c r="R129" s="108"/>
      <c r="S129" s="108"/>
      <c r="T129" s="108"/>
      <c r="U129" s="108"/>
      <c r="V129" s="108"/>
      <c r="W129" s="102"/>
      <c r="X129" s="108"/>
      <c r="Y129" s="108"/>
      <c r="Z129" s="108"/>
    </row>
    <row r="130" spans="1:26" s="15" customFormat="1" ht="24">
      <c r="A130" s="106"/>
      <c r="B130" s="167" t="s">
        <v>32</v>
      </c>
      <c r="C130" s="106">
        <v>2020</v>
      </c>
      <c r="D130" s="228">
        <v>2026</v>
      </c>
      <c r="E130" s="170" t="s">
        <v>14</v>
      </c>
      <c r="F130" s="23" t="s">
        <v>15</v>
      </c>
      <c r="G130" s="24">
        <f>H130+I130+J130+K130+L130+M130+O130+N130</f>
        <v>13260772.92</v>
      </c>
      <c r="H130" s="3">
        <f t="shared" ref="H130:J130" si="80">H131+H132</f>
        <v>0</v>
      </c>
      <c r="I130" s="3">
        <f t="shared" si="80"/>
        <v>1813896.46</v>
      </c>
      <c r="J130" s="3">
        <f t="shared" si="80"/>
        <v>1707167.12</v>
      </c>
      <c r="K130" s="3">
        <f>K131+K132</f>
        <v>1787244.18</v>
      </c>
      <c r="L130" s="3">
        <f>L131+L132</f>
        <v>2100325.16</v>
      </c>
      <c r="M130" s="69">
        <f t="shared" ref="M130:O130" si="81">M131+M132</f>
        <v>1874460</v>
      </c>
      <c r="N130" s="3">
        <f t="shared" si="81"/>
        <v>1963570</v>
      </c>
      <c r="O130" s="3">
        <f t="shared" si="81"/>
        <v>2014110</v>
      </c>
      <c r="P130" s="161" t="s">
        <v>46</v>
      </c>
      <c r="Q130" s="202" t="s">
        <v>42</v>
      </c>
      <c r="R130" s="173"/>
      <c r="S130" s="31">
        <v>0</v>
      </c>
      <c r="T130" s="173">
        <v>100</v>
      </c>
      <c r="U130" s="146">
        <v>100</v>
      </c>
      <c r="V130" s="173">
        <v>100</v>
      </c>
      <c r="W130" s="146">
        <v>100</v>
      </c>
      <c r="X130" s="173">
        <v>100</v>
      </c>
      <c r="Y130" s="173">
        <v>100</v>
      </c>
      <c r="Z130" s="173">
        <v>100</v>
      </c>
    </row>
    <row r="131" spans="1:26" s="15" customFormat="1" ht="96">
      <c r="A131" s="107"/>
      <c r="B131" s="168"/>
      <c r="C131" s="107"/>
      <c r="D131" s="229"/>
      <c r="E131" s="171"/>
      <c r="F131" s="23" t="s">
        <v>16</v>
      </c>
      <c r="G131" s="24">
        <f t="shared" ref="G131:G132" si="82">H131+I131+J131+K131+L131+M131+O131+N131</f>
        <v>13260772.92</v>
      </c>
      <c r="H131" s="3">
        <v>0</v>
      </c>
      <c r="I131" s="24">
        <v>1813896.46</v>
      </c>
      <c r="J131" s="24">
        <v>1707167.12</v>
      </c>
      <c r="K131" s="3">
        <v>1787244.18</v>
      </c>
      <c r="L131" s="3">
        <v>2100325.16</v>
      </c>
      <c r="M131" s="69">
        <v>1874460</v>
      </c>
      <c r="N131" s="30">
        <v>1963570</v>
      </c>
      <c r="O131" s="30">
        <v>2014110</v>
      </c>
      <c r="P131" s="162"/>
      <c r="Q131" s="203"/>
      <c r="R131" s="174"/>
      <c r="S131" s="31"/>
      <c r="T131" s="174"/>
      <c r="U131" s="147"/>
      <c r="V131" s="174"/>
      <c r="W131" s="147"/>
      <c r="X131" s="174"/>
      <c r="Y131" s="174"/>
      <c r="Z131" s="174"/>
    </row>
    <row r="132" spans="1:26" s="15" customFormat="1" ht="60">
      <c r="A132" s="108"/>
      <c r="B132" s="169"/>
      <c r="C132" s="108"/>
      <c r="D132" s="230"/>
      <c r="E132" s="172"/>
      <c r="F132" s="23" t="s">
        <v>17</v>
      </c>
      <c r="G132" s="24">
        <f t="shared" si="82"/>
        <v>0</v>
      </c>
      <c r="H132" s="3"/>
      <c r="I132" s="3"/>
      <c r="J132" s="3"/>
      <c r="K132" s="3"/>
      <c r="L132" s="3"/>
      <c r="M132" s="73"/>
      <c r="N132" s="27"/>
      <c r="O132" s="27"/>
      <c r="P132" s="163"/>
      <c r="Q132" s="204"/>
      <c r="R132" s="175"/>
      <c r="S132" s="31"/>
      <c r="T132" s="175"/>
      <c r="U132" s="148"/>
      <c r="V132" s="175"/>
      <c r="W132" s="148"/>
      <c r="X132" s="175"/>
      <c r="Y132" s="175"/>
      <c r="Z132" s="175"/>
    </row>
    <row r="133" spans="1:26" s="15" customFormat="1" ht="24">
      <c r="A133" s="106"/>
      <c r="B133" s="167" t="s">
        <v>33</v>
      </c>
      <c r="C133" s="106">
        <v>2020</v>
      </c>
      <c r="D133" s="228">
        <v>2026</v>
      </c>
      <c r="E133" s="170" t="s">
        <v>14</v>
      </c>
      <c r="F133" s="23" t="s">
        <v>15</v>
      </c>
      <c r="G133" s="24">
        <f>H133+I133+J133+K133+L133+M133+O133+N133</f>
        <v>735853.2</v>
      </c>
      <c r="H133" s="3">
        <f t="shared" ref="H133:J133" si="83">H134+H135</f>
        <v>0</v>
      </c>
      <c r="I133" s="24">
        <f t="shared" si="83"/>
        <v>66772</v>
      </c>
      <c r="J133" s="24">
        <f t="shared" si="83"/>
        <v>72048</v>
      </c>
      <c r="K133" s="3">
        <f>K134+K135</f>
        <v>0</v>
      </c>
      <c r="L133" s="3">
        <f>L134+L135</f>
        <v>147033.20000000001</v>
      </c>
      <c r="M133" s="75">
        <f t="shared" ref="M133:O133" si="84">M134+M135</f>
        <v>150000</v>
      </c>
      <c r="N133" s="3">
        <f t="shared" si="84"/>
        <v>150000</v>
      </c>
      <c r="O133" s="3">
        <f t="shared" si="84"/>
        <v>150000</v>
      </c>
      <c r="P133" s="161" t="s">
        <v>115</v>
      </c>
      <c r="Q133" s="193" t="s">
        <v>42</v>
      </c>
      <c r="R133" s="193"/>
      <c r="S133" s="52">
        <v>0</v>
      </c>
      <c r="T133" s="193">
        <v>100</v>
      </c>
      <c r="U133" s="199">
        <v>100</v>
      </c>
      <c r="V133" s="193"/>
      <c r="W133" s="199">
        <v>100</v>
      </c>
      <c r="X133" s="193">
        <v>100</v>
      </c>
      <c r="Y133" s="193">
        <v>100</v>
      </c>
      <c r="Z133" s="193">
        <v>100</v>
      </c>
    </row>
    <row r="134" spans="1:26" s="15" customFormat="1" ht="96">
      <c r="A134" s="107"/>
      <c r="B134" s="168"/>
      <c r="C134" s="107"/>
      <c r="D134" s="229"/>
      <c r="E134" s="171"/>
      <c r="F134" s="23" t="s">
        <v>16</v>
      </c>
      <c r="G134" s="24">
        <f t="shared" ref="G134:G135" si="85">H134+I134+J134+K134+L134+M134+O134+N134</f>
        <v>712853.2</v>
      </c>
      <c r="H134" s="3">
        <v>0</v>
      </c>
      <c r="I134" s="3">
        <v>66772</v>
      </c>
      <c r="J134" s="3">
        <v>72048</v>
      </c>
      <c r="K134" s="3">
        <v>0</v>
      </c>
      <c r="L134" s="3">
        <v>124033.2</v>
      </c>
      <c r="M134" s="69">
        <v>150000</v>
      </c>
      <c r="N134" s="30">
        <v>150000</v>
      </c>
      <c r="O134" s="30">
        <v>150000</v>
      </c>
      <c r="P134" s="162"/>
      <c r="Q134" s="194"/>
      <c r="R134" s="194"/>
      <c r="S134" s="52"/>
      <c r="T134" s="194"/>
      <c r="U134" s="200"/>
      <c r="V134" s="194"/>
      <c r="W134" s="200"/>
      <c r="X134" s="194"/>
      <c r="Y134" s="194"/>
      <c r="Z134" s="194"/>
    </row>
    <row r="135" spans="1:26" s="15" customFormat="1" ht="60">
      <c r="A135" s="108"/>
      <c r="B135" s="169"/>
      <c r="C135" s="108"/>
      <c r="D135" s="230"/>
      <c r="E135" s="172"/>
      <c r="F135" s="23" t="s">
        <v>17</v>
      </c>
      <c r="G135" s="24">
        <f t="shared" si="85"/>
        <v>23000</v>
      </c>
      <c r="H135" s="3"/>
      <c r="I135" s="3"/>
      <c r="J135" s="3"/>
      <c r="K135" s="3"/>
      <c r="L135" s="3">
        <v>23000</v>
      </c>
      <c r="M135" s="73"/>
      <c r="N135" s="27"/>
      <c r="O135" s="27"/>
      <c r="P135" s="163"/>
      <c r="Q135" s="195"/>
      <c r="R135" s="195"/>
      <c r="S135" s="52"/>
      <c r="T135" s="195"/>
      <c r="U135" s="201"/>
      <c r="V135" s="195"/>
      <c r="W135" s="201"/>
      <c r="X135" s="195"/>
      <c r="Y135" s="195"/>
      <c r="Z135" s="195"/>
    </row>
    <row r="136" spans="1:26" s="15" customFormat="1" ht="29.25" customHeight="1">
      <c r="A136" s="106"/>
      <c r="B136" s="167" t="s">
        <v>34</v>
      </c>
      <c r="C136" s="106">
        <v>2020</v>
      </c>
      <c r="D136" s="228">
        <v>2026</v>
      </c>
      <c r="E136" s="170" t="s">
        <v>14</v>
      </c>
      <c r="F136" s="23" t="s">
        <v>15</v>
      </c>
      <c r="G136" s="24">
        <f>H136+I136+J136+K136+L136+M136+O136+N136</f>
        <v>143642.79999999999</v>
      </c>
      <c r="H136" s="3">
        <f t="shared" ref="H136:J136" si="86">H137+H138</f>
        <v>0</v>
      </c>
      <c r="I136" s="3">
        <f t="shared" si="86"/>
        <v>20642.8</v>
      </c>
      <c r="J136" s="3">
        <f t="shared" si="86"/>
        <v>0</v>
      </c>
      <c r="K136" s="3">
        <f>K137+K138</f>
        <v>25000</v>
      </c>
      <c r="L136" s="3">
        <f t="shared" ref="L136:O136" si="87">L137+L138</f>
        <v>13000</v>
      </c>
      <c r="M136" s="69">
        <f t="shared" si="87"/>
        <v>25000</v>
      </c>
      <c r="N136" s="3">
        <f t="shared" si="87"/>
        <v>30000</v>
      </c>
      <c r="O136" s="3">
        <f t="shared" si="87"/>
        <v>30000</v>
      </c>
      <c r="P136" s="161" t="s">
        <v>111</v>
      </c>
      <c r="Q136" s="173" t="s">
        <v>42</v>
      </c>
      <c r="R136" s="173"/>
      <c r="S136" s="31"/>
      <c r="T136" s="173">
        <v>100</v>
      </c>
      <c r="U136" s="146">
        <v>0</v>
      </c>
      <c r="V136" s="173">
        <v>100</v>
      </c>
      <c r="W136" s="146">
        <v>100</v>
      </c>
      <c r="X136" s="173">
        <v>100</v>
      </c>
      <c r="Y136" s="173">
        <v>100</v>
      </c>
      <c r="Z136" s="173">
        <v>100</v>
      </c>
    </row>
    <row r="137" spans="1:26" s="15" customFormat="1" ht="99" customHeight="1">
      <c r="A137" s="107"/>
      <c r="B137" s="168"/>
      <c r="C137" s="107"/>
      <c r="D137" s="229"/>
      <c r="E137" s="171"/>
      <c r="F137" s="23" t="s">
        <v>16</v>
      </c>
      <c r="G137" s="24">
        <f>H137+I137+J137+K137+L137+M137+O137+N137</f>
        <v>143642.79999999999</v>
      </c>
      <c r="H137" s="3">
        <v>0</v>
      </c>
      <c r="I137" s="3">
        <v>20642.8</v>
      </c>
      <c r="J137" s="3">
        <v>0</v>
      </c>
      <c r="K137" s="3">
        <v>25000</v>
      </c>
      <c r="L137" s="3">
        <v>13000</v>
      </c>
      <c r="M137" s="69">
        <v>25000</v>
      </c>
      <c r="N137" s="30">
        <v>30000</v>
      </c>
      <c r="O137" s="30">
        <v>30000</v>
      </c>
      <c r="P137" s="162"/>
      <c r="Q137" s="174"/>
      <c r="R137" s="174"/>
      <c r="S137" s="31"/>
      <c r="T137" s="174"/>
      <c r="U137" s="147"/>
      <c r="V137" s="174"/>
      <c r="W137" s="147"/>
      <c r="X137" s="174"/>
      <c r="Y137" s="174"/>
      <c r="Z137" s="174"/>
    </row>
    <row r="138" spans="1:26" s="15" customFormat="1" ht="63" customHeight="1">
      <c r="A138" s="108"/>
      <c r="B138" s="169"/>
      <c r="C138" s="108"/>
      <c r="D138" s="230"/>
      <c r="E138" s="172"/>
      <c r="F138" s="23" t="s">
        <v>17</v>
      </c>
      <c r="G138" s="24">
        <f>H138+I138+J138+K138+L138+M138+O138+N138</f>
        <v>0</v>
      </c>
      <c r="H138" s="3"/>
      <c r="I138" s="3"/>
      <c r="J138" s="3"/>
      <c r="K138" s="3"/>
      <c r="L138" s="3"/>
      <c r="M138" s="73"/>
      <c r="N138" s="27"/>
      <c r="O138" s="27"/>
      <c r="P138" s="163"/>
      <c r="Q138" s="175"/>
      <c r="R138" s="175"/>
      <c r="S138" s="31"/>
      <c r="T138" s="175"/>
      <c r="U138" s="148"/>
      <c r="V138" s="175"/>
      <c r="W138" s="148"/>
      <c r="X138" s="175"/>
      <c r="Y138" s="175"/>
      <c r="Z138" s="175"/>
    </row>
    <row r="139" spans="1:26" s="15" customFormat="1" ht="75" hidden="1" customHeight="1">
      <c r="A139" s="106"/>
      <c r="B139" s="167" t="s">
        <v>35</v>
      </c>
      <c r="C139" s="106">
        <v>2019</v>
      </c>
      <c r="D139" s="228">
        <v>2024</v>
      </c>
      <c r="E139" s="170" t="s">
        <v>14</v>
      </c>
      <c r="F139" s="23" t="s">
        <v>15</v>
      </c>
      <c r="G139" s="24">
        <f t="shared" ref="G139:G141" si="88">H139+I139+J139+K139+L139+M139+O139</f>
        <v>0</v>
      </c>
      <c r="H139" s="3">
        <f t="shared" ref="H139:J139" si="89">H140+H141</f>
        <v>0</v>
      </c>
      <c r="I139" s="3">
        <f t="shared" si="89"/>
        <v>0</v>
      </c>
      <c r="J139" s="3">
        <f t="shared" si="89"/>
        <v>0</v>
      </c>
      <c r="K139" s="3">
        <f>K140+K141</f>
        <v>0</v>
      </c>
      <c r="L139" s="3">
        <f t="shared" ref="L139:M139" si="90">L140+L141</f>
        <v>0</v>
      </c>
      <c r="M139" s="69">
        <f t="shared" si="90"/>
        <v>0</v>
      </c>
      <c r="N139" s="30"/>
      <c r="O139" s="30"/>
      <c r="P139" s="46" t="s">
        <v>47</v>
      </c>
      <c r="Q139" s="25" t="s">
        <v>42</v>
      </c>
      <c r="R139" s="25"/>
      <c r="S139" s="25"/>
      <c r="T139" s="25"/>
      <c r="U139" s="25"/>
      <c r="V139" s="25"/>
      <c r="W139" s="40"/>
      <c r="X139" s="48"/>
      <c r="Y139" s="53"/>
      <c r="Z139" s="53"/>
    </row>
    <row r="140" spans="1:26" s="15" customFormat="1" ht="63.75" hidden="1" customHeight="1">
      <c r="A140" s="107"/>
      <c r="B140" s="168"/>
      <c r="C140" s="107"/>
      <c r="D140" s="229"/>
      <c r="E140" s="171"/>
      <c r="F140" s="23" t="s">
        <v>16</v>
      </c>
      <c r="G140" s="24">
        <f t="shared" si="88"/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69">
        <v>0</v>
      </c>
      <c r="N140" s="30"/>
      <c r="O140" s="30"/>
      <c r="P140" s="50"/>
      <c r="Q140" s="47"/>
      <c r="R140" s="25"/>
      <c r="S140" s="25"/>
      <c r="T140" s="47"/>
      <c r="U140" s="47"/>
      <c r="V140" s="47"/>
      <c r="W140" s="14"/>
      <c r="X140" s="48"/>
      <c r="Y140" s="48"/>
      <c r="Z140" s="48"/>
    </row>
    <row r="141" spans="1:26" s="15" customFormat="1" ht="42.75" hidden="1" customHeight="1">
      <c r="A141" s="108"/>
      <c r="B141" s="169"/>
      <c r="C141" s="108"/>
      <c r="D141" s="230"/>
      <c r="E141" s="172"/>
      <c r="F141" s="23" t="s">
        <v>17</v>
      </c>
      <c r="G141" s="24">
        <f t="shared" si="88"/>
        <v>0</v>
      </c>
      <c r="H141" s="3"/>
      <c r="I141" s="3"/>
      <c r="J141" s="3"/>
      <c r="K141" s="3"/>
      <c r="L141" s="3"/>
      <c r="M141" s="73"/>
      <c r="N141" s="27"/>
      <c r="O141" s="27"/>
      <c r="P141" s="50"/>
      <c r="Q141" s="47"/>
      <c r="R141" s="25"/>
      <c r="S141" s="25"/>
      <c r="T141" s="47"/>
      <c r="U141" s="47"/>
      <c r="V141" s="47"/>
      <c r="W141" s="14"/>
      <c r="X141" s="48"/>
      <c r="Y141" s="48"/>
      <c r="Z141" s="48"/>
    </row>
    <row r="142" spans="1:26" s="15" customFormat="1" ht="24">
      <c r="A142" s="32"/>
      <c r="B142" s="167" t="s">
        <v>39</v>
      </c>
      <c r="C142" s="106">
        <v>2020</v>
      </c>
      <c r="D142" s="228">
        <v>2026</v>
      </c>
      <c r="E142" s="170" t="s">
        <v>14</v>
      </c>
      <c r="F142" s="23" t="s">
        <v>15</v>
      </c>
      <c r="G142" s="24">
        <f>H142+I142+J142+K142+L142+M142+O142+N142</f>
        <v>4379409.8899999997</v>
      </c>
      <c r="H142" s="3">
        <f>H143</f>
        <v>0</v>
      </c>
      <c r="I142" s="3">
        <f t="shared" ref="I142:J142" si="91">I143</f>
        <v>579195.81000000006</v>
      </c>
      <c r="J142" s="3">
        <f t="shared" si="91"/>
        <v>408668.15999999997</v>
      </c>
      <c r="K142" s="3">
        <f>K143</f>
        <v>155237.87</v>
      </c>
      <c r="L142" s="3">
        <f t="shared" ref="L142:M142" si="92">L143</f>
        <v>373943.22</v>
      </c>
      <c r="M142" s="69">
        <f t="shared" si="92"/>
        <v>1220202.25</v>
      </c>
      <c r="N142" s="3">
        <f t="shared" ref="N142:O142" si="93">N143+N144</f>
        <v>796681.29</v>
      </c>
      <c r="O142" s="3">
        <f t="shared" si="93"/>
        <v>845481.29</v>
      </c>
      <c r="P142" s="161" t="s">
        <v>48</v>
      </c>
      <c r="Q142" s="173" t="s">
        <v>42</v>
      </c>
      <c r="R142" s="173"/>
      <c r="S142" s="31">
        <v>0</v>
      </c>
      <c r="T142" s="173">
        <v>100</v>
      </c>
      <c r="U142" s="146">
        <v>100</v>
      </c>
      <c r="V142" s="173">
        <v>100</v>
      </c>
      <c r="W142" s="146">
        <v>100</v>
      </c>
      <c r="X142" s="173">
        <v>100</v>
      </c>
      <c r="Y142" s="173">
        <v>100</v>
      </c>
      <c r="Z142" s="173">
        <v>100</v>
      </c>
    </row>
    <row r="143" spans="1:26" s="15" customFormat="1" ht="95.25" customHeight="1">
      <c r="A143" s="32"/>
      <c r="B143" s="168"/>
      <c r="C143" s="107"/>
      <c r="D143" s="229"/>
      <c r="E143" s="171"/>
      <c r="F143" s="23" t="s">
        <v>16</v>
      </c>
      <c r="G143" s="24">
        <f t="shared" ref="G143:G144" si="94">H143+I143+J143+K143+L143+M143+O143+N143</f>
        <v>4379409.8899999997</v>
      </c>
      <c r="H143" s="3">
        <v>0</v>
      </c>
      <c r="I143" s="24">
        <v>579195.81000000006</v>
      </c>
      <c r="J143" s="24">
        <v>408668.15999999997</v>
      </c>
      <c r="K143" s="3">
        <v>155237.87</v>
      </c>
      <c r="L143" s="3">
        <v>373943.22</v>
      </c>
      <c r="M143" s="75">
        <v>1220202.25</v>
      </c>
      <c r="N143" s="45">
        <v>796681.29</v>
      </c>
      <c r="O143" s="45">
        <v>845481.29</v>
      </c>
      <c r="P143" s="162"/>
      <c r="Q143" s="174"/>
      <c r="R143" s="174"/>
      <c r="S143" s="31"/>
      <c r="T143" s="174"/>
      <c r="U143" s="147"/>
      <c r="V143" s="174"/>
      <c r="W143" s="147"/>
      <c r="X143" s="174"/>
      <c r="Y143" s="174"/>
      <c r="Z143" s="174"/>
    </row>
    <row r="144" spans="1:26" s="15" customFormat="1" ht="62.25" customHeight="1">
      <c r="A144" s="32"/>
      <c r="B144" s="169"/>
      <c r="C144" s="108"/>
      <c r="D144" s="230"/>
      <c r="E144" s="172"/>
      <c r="F144" s="23" t="s">
        <v>17</v>
      </c>
      <c r="G144" s="24">
        <f t="shared" si="94"/>
        <v>0</v>
      </c>
      <c r="H144" s="3"/>
      <c r="I144" s="3"/>
      <c r="J144" s="3"/>
      <c r="K144" s="3"/>
      <c r="L144" s="3"/>
      <c r="M144" s="73"/>
      <c r="N144" s="27"/>
      <c r="O144" s="27"/>
      <c r="P144" s="163"/>
      <c r="Q144" s="175"/>
      <c r="R144" s="175"/>
      <c r="S144" s="31"/>
      <c r="T144" s="175"/>
      <c r="U144" s="148"/>
      <c r="V144" s="175"/>
      <c r="W144" s="148"/>
      <c r="X144" s="175"/>
      <c r="Y144" s="175"/>
      <c r="Z144" s="175"/>
    </row>
    <row r="145" spans="1:26" s="15" customFormat="1" ht="27" customHeight="1">
      <c r="A145" s="32"/>
      <c r="B145" s="167" t="s">
        <v>127</v>
      </c>
      <c r="C145" s="106">
        <v>2022</v>
      </c>
      <c r="D145" s="228">
        <v>2026</v>
      </c>
      <c r="E145" s="170" t="s">
        <v>14</v>
      </c>
      <c r="F145" s="23" t="s">
        <v>15</v>
      </c>
      <c r="G145" s="24">
        <f>H145+I145+J145+K145+L145+M145+O145+N145</f>
        <v>80245</v>
      </c>
      <c r="H145" s="3"/>
      <c r="I145" s="3"/>
      <c r="J145" s="3"/>
      <c r="K145" s="3">
        <f>K146+K147</f>
        <v>9900</v>
      </c>
      <c r="L145" s="3">
        <f>L146+L147</f>
        <v>10345</v>
      </c>
      <c r="M145" s="69">
        <f t="shared" ref="M145:O145" si="95">M146+M147</f>
        <v>20000</v>
      </c>
      <c r="N145" s="3">
        <f t="shared" si="95"/>
        <v>20000</v>
      </c>
      <c r="O145" s="3">
        <f t="shared" si="95"/>
        <v>20000</v>
      </c>
      <c r="P145" s="161" t="s">
        <v>111</v>
      </c>
      <c r="Q145" s="173" t="s">
        <v>42</v>
      </c>
      <c r="R145" s="196"/>
      <c r="S145" s="196"/>
      <c r="T145" s="196"/>
      <c r="U145" s="196"/>
      <c r="V145" s="173">
        <v>100</v>
      </c>
      <c r="W145" s="146">
        <v>100</v>
      </c>
      <c r="X145" s="146">
        <v>100</v>
      </c>
      <c r="Y145" s="146">
        <v>100</v>
      </c>
      <c r="Z145" s="146">
        <v>100</v>
      </c>
    </row>
    <row r="146" spans="1:26" s="15" customFormat="1" ht="99" customHeight="1">
      <c r="A146" s="32"/>
      <c r="B146" s="168"/>
      <c r="C146" s="107"/>
      <c r="D146" s="229"/>
      <c r="E146" s="171"/>
      <c r="F146" s="23" t="s">
        <v>16</v>
      </c>
      <c r="G146" s="24">
        <f t="shared" ref="G146:G147" si="96">H146+I146+J146+K146+L146+M146+O146+N146</f>
        <v>80245</v>
      </c>
      <c r="H146" s="3"/>
      <c r="I146" s="3"/>
      <c r="J146" s="3"/>
      <c r="K146" s="3">
        <v>9900</v>
      </c>
      <c r="L146" s="3">
        <v>10345</v>
      </c>
      <c r="M146" s="69">
        <v>20000</v>
      </c>
      <c r="N146" s="30">
        <v>20000</v>
      </c>
      <c r="O146" s="30">
        <v>20000</v>
      </c>
      <c r="P146" s="162"/>
      <c r="Q146" s="174"/>
      <c r="R146" s="197"/>
      <c r="S146" s="197"/>
      <c r="T146" s="197"/>
      <c r="U146" s="197"/>
      <c r="V146" s="174"/>
      <c r="W146" s="147"/>
      <c r="X146" s="147"/>
      <c r="Y146" s="147"/>
      <c r="Z146" s="147"/>
    </row>
    <row r="147" spans="1:26" s="15" customFormat="1" ht="68.25" customHeight="1">
      <c r="A147" s="32"/>
      <c r="B147" s="169"/>
      <c r="C147" s="108"/>
      <c r="D147" s="230"/>
      <c r="E147" s="172"/>
      <c r="F147" s="23" t="s">
        <v>17</v>
      </c>
      <c r="G147" s="24">
        <f t="shared" si="96"/>
        <v>0</v>
      </c>
      <c r="H147" s="3"/>
      <c r="I147" s="3"/>
      <c r="J147" s="3"/>
      <c r="K147" s="3"/>
      <c r="L147" s="3"/>
      <c r="M147" s="76"/>
      <c r="N147" s="54"/>
      <c r="O147" s="54"/>
      <c r="P147" s="163"/>
      <c r="Q147" s="175"/>
      <c r="R147" s="198"/>
      <c r="S147" s="198"/>
      <c r="T147" s="198"/>
      <c r="U147" s="198"/>
      <c r="V147" s="175"/>
      <c r="W147" s="148"/>
      <c r="X147" s="148"/>
      <c r="Y147" s="148"/>
      <c r="Z147" s="148"/>
    </row>
    <row r="148" spans="1:26" s="15" customFormat="1" ht="27" customHeight="1">
      <c r="A148" s="32"/>
      <c r="B148" s="167" t="s">
        <v>174</v>
      </c>
      <c r="C148" s="106">
        <v>2024</v>
      </c>
      <c r="D148" s="228">
        <v>2026</v>
      </c>
      <c r="E148" s="170" t="s">
        <v>14</v>
      </c>
      <c r="F148" s="23" t="s">
        <v>15</v>
      </c>
      <c r="G148" s="24">
        <f>H148+I148+J148+K148+L148+M148+O148+N148</f>
        <v>0</v>
      </c>
      <c r="H148" s="3"/>
      <c r="I148" s="3"/>
      <c r="J148" s="3"/>
      <c r="K148" s="3"/>
      <c r="L148" s="3"/>
      <c r="M148" s="69">
        <f t="shared" ref="M148:O148" si="97">M149+M150</f>
        <v>0</v>
      </c>
      <c r="N148" s="3">
        <f t="shared" si="97"/>
        <v>0</v>
      </c>
      <c r="O148" s="3">
        <f t="shared" si="97"/>
        <v>0</v>
      </c>
      <c r="P148" s="161" t="s">
        <v>111</v>
      </c>
      <c r="Q148" s="173" t="s">
        <v>42</v>
      </c>
      <c r="R148" s="196"/>
      <c r="S148" s="196"/>
      <c r="T148" s="196"/>
      <c r="U148" s="196"/>
      <c r="V148" s="173"/>
      <c r="W148" s="146"/>
      <c r="X148" s="146">
        <v>100</v>
      </c>
      <c r="Y148" s="146"/>
      <c r="Z148" s="146"/>
    </row>
    <row r="149" spans="1:26" s="15" customFormat="1" ht="99" customHeight="1">
      <c r="A149" s="32"/>
      <c r="B149" s="168"/>
      <c r="C149" s="107"/>
      <c r="D149" s="229"/>
      <c r="E149" s="171"/>
      <c r="F149" s="23" t="s">
        <v>16</v>
      </c>
      <c r="G149" s="24">
        <f t="shared" ref="G149:G150" si="98">H149+I149+J149+K149+L149+M149+O149+N149</f>
        <v>0</v>
      </c>
      <c r="H149" s="3"/>
      <c r="I149" s="3"/>
      <c r="J149" s="3"/>
      <c r="K149" s="3"/>
      <c r="L149" s="3"/>
      <c r="M149" s="69"/>
      <c r="N149" s="30"/>
      <c r="O149" s="30"/>
      <c r="P149" s="162"/>
      <c r="Q149" s="174"/>
      <c r="R149" s="197"/>
      <c r="S149" s="197"/>
      <c r="T149" s="197"/>
      <c r="U149" s="197"/>
      <c r="V149" s="174"/>
      <c r="W149" s="147"/>
      <c r="X149" s="147"/>
      <c r="Y149" s="147"/>
      <c r="Z149" s="147"/>
    </row>
    <row r="150" spans="1:26" s="15" customFormat="1" ht="68.25" customHeight="1">
      <c r="A150" s="32"/>
      <c r="B150" s="169"/>
      <c r="C150" s="108"/>
      <c r="D150" s="230"/>
      <c r="E150" s="172"/>
      <c r="F150" s="23" t="s">
        <v>17</v>
      </c>
      <c r="G150" s="24">
        <f t="shared" si="98"/>
        <v>0</v>
      </c>
      <c r="H150" s="3"/>
      <c r="I150" s="3"/>
      <c r="J150" s="3"/>
      <c r="K150" s="3"/>
      <c r="L150" s="3"/>
      <c r="M150" s="76"/>
      <c r="N150" s="54"/>
      <c r="O150" s="54"/>
      <c r="P150" s="163"/>
      <c r="Q150" s="175"/>
      <c r="R150" s="198"/>
      <c r="S150" s="198"/>
      <c r="T150" s="198"/>
      <c r="U150" s="198"/>
      <c r="V150" s="175"/>
      <c r="W150" s="148"/>
      <c r="X150" s="148"/>
      <c r="Y150" s="148"/>
      <c r="Z150" s="148"/>
    </row>
    <row r="151" spans="1:26" s="29" customFormat="1" ht="27" customHeight="1">
      <c r="A151" s="43"/>
      <c r="B151" s="155" t="s">
        <v>175</v>
      </c>
      <c r="C151" s="106">
        <v>2020</v>
      </c>
      <c r="D151" s="228">
        <v>2026</v>
      </c>
      <c r="E151" s="185" t="s">
        <v>14</v>
      </c>
      <c r="F151" s="28" t="s">
        <v>15</v>
      </c>
      <c r="G151" s="3">
        <f>H151+I151+J151+K151+L151+M151+O151+N151</f>
        <v>3107997.39</v>
      </c>
      <c r="H151" s="3">
        <f>H152+H153</f>
        <v>0</v>
      </c>
      <c r="I151" s="3">
        <f t="shared" ref="I151:J151" si="99">I152+I153</f>
        <v>1008973.61</v>
      </c>
      <c r="J151" s="3">
        <f t="shared" si="99"/>
        <v>563222.55000000005</v>
      </c>
      <c r="K151" s="3">
        <f>K152+K153</f>
        <v>177857.6</v>
      </c>
      <c r="L151" s="3">
        <f>L152+L153</f>
        <v>588935.79</v>
      </c>
      <c r="M151" s="69">
        <f t="shared" ref="M151:O151" si="100">M152+M153</f>
        <v>469007.83999999997</v>
      </c>
      <c r="N151" s="3">
        <f t="shared" si="100"/>
        <v>150000</v>
      </c>
      <c r="O151" s="3">
        <f t="shared" si="100"/>
        <v>150000</v>
      </c>
      <c r="P151" s="106" t="s">
        <v>13</v>
      </c>
      <c r="Q151" s="106" t="s">
        <v>13</v>
      </c>
      <c r="R151" s="106" t="s">
        <v>13</v>
      </c>
      <c r="S151" s="106" t="s">
        <v>13</v>
      </c>
      <c r="T151" s="106" t="s">
        <v>13</v>
      </c>
      <c r="U151" s="106" t="s">
        <v>13</v>
      </c>
      <c r="V151" s="106" t="s">
        <v>13</v>
      </c>
      <c r="W151" s="100" t="s">
        <v>13</v>
      </c>
      <c r="X151" s="106" t="s">
        <v>13</v>
      </c>
      <c r="Y151" s="106" t="s">
        <v>13</v>
      </c>
      <c r="Z151" s="106" t="s">
        <v>13</v>
      </c>
    </row>
    <row r="152" spans="1:26" s="29" customFormat="1" ht="99.75" customHeight="1">
      <c r="A152" s="43"/>
      <c r="B152" s="156"/>
      <c r="C152" s="107"/>
      <c r="D152" s="229"/>
      <c r="E152" s="186"/>
      <c r="F152" s="28" t="s">
        <v>16</v>
      </c>
      <c r="G152" s="3">
        <f t="shared" ref="G152:G153" si="101">H152+I152+J152+K152+L152+M152+O152+N152</f>
        <v>1590258.99</v>
      </c>
      <c r="H152" s="3">
        <f>H155</f>
        <v>0</v>
      </c>
      <c r="I152" s="3">
        <f t="shared" ref="I152:J153" si="102">I155</f>
        <v>619093.61</v>
      </c>
      <c r="J152" s="3">
        <f t="shared" si="102"/>
        <v>563222.55000000005</v>
      </c>
      <c r="K152" s="3">
        <f>K155</f>
        <v>13357.88</v>
      </c>
      <c r="L152" s="3">
        <f>L155</f>
        <v>35621.79</v>
      </c>
      <c r="M152" s="69">
        <f>M155</f>
        <v>58963.16</v>
      </c>
      <c r="N152" s="3">
        <f>N155</f>
        <v>150000</v>
      </c>
      <c r="O152" s="3">
        <f>O155</f>
        <v>150000</v>
      </c>
      <c r="P152" s="107"/>
      <c r="Q152" s="107"/>
      <c r="R152" s="107"/>
      <c r="S152" s="107"/>
      <c r="T152" s="107"/>
      <c r="U152" s="107"/>
      <c r="V152" s="107"/>
      <c r="W152" s="101"/>
      <c r="X152" s="107"/>
      <c r="Y152" s="107"/>
      <c r="Z152" s="107"/>
    </row>
    <row r="153" spans="1:26" s="29" customFormat="1" ht="68.25" customHeight="1">
      <c r="A153" s="43"/>
      <c r="B153" s="157"/>
      <c r="C153" s="108"/>
      <c r="D153" s="230"/>
      <c r="E153" s="187"/>
      <c r="F153" s="28" t="s">
        <v>17</v>
      </c>
      <c r="G153" s="3">
        <f t="shared" si="101"/>
        <v>1517738.4</v>
      </c>
      <c r="H153" s="3">
        <f>H156</f>
        <v>0</v>
      </c>
      <c r="I153" s="3">
        <f t="shared" si="102"/>
        <v>389880</v>
      </c>
      <c r="J153" s="3">
        <f t="shared" si="102"/>
        <v>0</v>
      </c>
      <c r="K153" s="3">
        <f>K156</f>
        <v>164499.72</v>
      </c>
      <c r="L153" s="3">
        <f t="shared" ref="L153:O153" si="103">L156</f>
        <v>553314</v>
      </c>
      <c r="M153" s="69">
        <f t="shared" si="103"/>
        <v>410044.68</v>
      </c>
      <c r="N153" s="3">
        <f t="shared" si="103"/>
        <v>0</v>
      </c>
      <c r="O153" s="3">
        <f t="shared" si="103"/>
        <v>0</v>
      </c>
      <c r="P153" s="108"/>
      <c r="Q153" s="108"/>
      <c r="R153" s="108"/>
      <c r="S153" s="108"/>
      <c r="T153" s="108"/>
      <c r="U153" s="108"/>
      <c r="V153" s="108"/>
      <c r="W153" s="102"/>
      <c r="X153" s="108"/>
      <c r="Y153" s="108"/>
      <c r="Z153" s="108"/>
    </row>
    <row r="154" spans="1:26" s="29" customFormat="1" ht="31.5" customHeight="1">
      <c r="A154" s="43"/>
      <c r="B154" s="155" t="s">
        <v>176</v>
      </c>
      <c r="C154" s="106">
        <v>2020</v>
      </c>
      <c r="D154" s="228">
        <v>2026</v>
      </c>
      <c r="E154" s="185" t="s">
        <v>14</v>
      </c>
      <c r="F154" s="28" t="s">
        <v>15</v>
      </c>
      <c r="G154" s="3">
        <f>H154+I154+J154+K154+L154+M154+N154+O154</f>
        <v>3107997.39</v>
      </c>
      <c r="H154" s="3">
        <f>H155+H156</f>
        <v>0</v>
      </c>
      <c r="I154" s="3">
        <f t="shared" ref="I154:J154" si="104">I155+I156</f>
        <v>1008973.61</v>
      </c>
      <c r="J154" s="3">
        <f t="shared" si="104"/>
        <v>563222.55000000005</v>
      </c>
      <c r="K154" s="3">
        <f>K155+K156</f>
        <v>177857.6</v>
      </c>
      <c r="L154" s="3">
        <f>L155+L156</f>
        <v>588935.79</v>
      </c>
      <c r="M154" s="69">
        <f t="shared" ref="M154:O154" si="105">M155+M156</f>
        <v>469007.83999999997</v>
      </c>
      <c r="N154" s="3">
        <f t="shared" si="105"/>
        <v>150000</v>
      </c>
      <c r="O154" s="3">
        <f t="shared" si="105"/>
        <v>150000</v>
      </c>
      <c r="P154" s="106" t="s">
        <v>13</v>
      </c>
      <c r="Q154" s="106" t="s">
        <v>13</v>
      </c>
      <c r="R154" s="106" t="s">
        <v>13</v>
      </c>
      <c r="S154" s="106" t="s">
        <v>13</v>
      </c>
      <c r="T154" s="106" t="s">
        <v>13</v>
      </c>
      <c r="U154" s="106" t="s">
        <v>13</v>
      </c>
      <c r="V154" s="106" t="s">
        <v>13</v>
      </c>
      <c r="W154" s="100" t="s">
        <v>13</v>
      </c>
      <c r="X154" s="106" t="s">
        <v>13</v>
      </c>
      <c r="Y154" s="106" t="s">
        <v>13</v>
      </c>
      <c r="Z154" s="106" t="s">
        <v>13</v>
      </c>
    </row>
    <row r="155" spans="1:26" s="29" customFormat="1" ht="83.25" customHeight="1">
      <c r="A155" s="43"/>
      <c r="B155" s="156"/>
      <c r="C155" s="107"/>
      <c r="D155" s="229"/>
      <c r="E155" s="186"/>
      <c r="F155" s="28" t="s">
        <v>16</v>
      </c>
      <c r="G155" s="3">
        <f t="shared" ref="G155:G156" si="106">H155+I155+J155+K155+L155+M155+N155+O155</f>
        <v>1590258.99</v>
      </c>
      <c r="H155" s="3">
        <f>H158</f>
        <v>0</v>
      </c>
      <c r="I155" s="3">
        <f>I158+I161</f>
        <v>619093.61</v>
      </c>
      <c r="J155" s="3">
        <f>J158+J161</f>
        <v>563222.55000000005</v>
      </c>
      <c r="K155" s="3">
        <f>K158+K161</f>
        <v>13357.88</v>
      </c>
      <c r="L155" s="3">
        <f>L158+L161</f>
        <v>35621.79</v>
      </c>
      <c r="M155" s="69">
        <f t="shared" ref="M155:O155" si="107">M158+M161</f>
        <v>58963.16</v>
      </c>
      <c r="N155" s="3">
        <f t="shared" si="107"/>
        <v>150000</v>
      </c>
      <c r="O155" s="3">
        <f t="shared" si="107"/>
        <v>150000</v>
      </c>
      <c r="P155" s="107"/>
      <c r="Q155" s="107"/>
      <c r="R155" s="107"/>
      <c r="S155" s="107"/>
      <c r="T155" s="107"/>
      <c r="U155" s="107"/>
      <c r="V155" s="107"/>
      <c r="W155" s="101"/>
      <c r="X155" s="107"/>
      <c r="Y155" s="107"/>
      <c r="Z155" s="107"/>
    </row>
    <row r="156" spans="1:26" s="29" customFormat="1" ht="64.5" customHeight="1">
      <c r="A156" s="43"/>
      <c r="B156" s="157"/>
      <c r="C156" s="108"/>
      <c r="D156" s="230"/>
      <c r="E156" s="187"/>
      <c r="F156" s="28" t="s">
        <v>17</v>
      </c>
      <c r="G156" s="3">
        <f t="shared" si="106"/>
        <v>1517738.4</v>
      </c>
      <c r="H156" s="3">
        <f>H159</f>
        <v>0</v>
      </c>
      <c r="I156" s="3">
        <f>I159+I162</f>
        <v>389880</v>
      </c>
      <c r="J156" s="3">
        <f t="shared" ref="J156" si="108">J159</f>
        <v>0</v>
      </c>
      <c r="K156" s="3">
        <f>K162</f>
        <v>164499.72</v>
      </c>
      <c r="L156" s="3">
        <f>L162</f>
        <v>553314</v>
      </c>
      <c r="M156" s="69">
        <f t="shared" ref="M156:O156" si="109">M162</f>
        <v>410044.68</v>
      </c>
      <c r="N156" s="3">
        <f t="shared" si="109"/>
        <v>0</v>
      </c>
      <c r="O156" s="3">
        <f t="shared" si="109"/>
        <v>0</v>
      </c>
      <c r="P156" s="108"/>
      <c r="Q156" s="108"/>
      <c r="R156" s="108"/>
      <c r="S156" s="108"/>
      <c r="T156" s="108"/>
      <c r="U156" s="108"/>
      <c r="V156" s="108"/>
      <c r="W156" s="102"/>
      <c r="X156" s="108"/>
      <c r="Y156" s="108"/>
      <c r="Z156" s="108"/>
    </row>
    <row r="157" spans="1:26" s="29" customFormat="1" ht="48" customHeight="1">
      <c r="A157" s="43"/>
      <c r="B157" s="132" t="s">
        <v>140</v>
      </c>
      <c r="C157" s="106">
        <v>2020</v>
      </c>
      <c r="D157" s="188">
        <v>2026</v>
      </c>
      <c r="E157" s="185" t="s">
        <v>14</v>
      </c>
      <c r="F157" s="28" t="s">
        <v>15</v>
      </c>
      <c r="G157" s="3">
        <f>H157+I157+J157+K157+L157+M157+O157+N157</f>
        <v>1172996.1600000001</v>
      </c>
      <c r="H157" s="3">
        <f>H158+H159</f>
        <v>0</v>
      </c>
      <c r="I157" s="3">
        <f>I158+I159</f>
        <v>598573.61</v>
      </c>
      <c r="J157" s="3">
        <f>J158+J159</f>
        <v>563222.55000000005</v>
      </c>
      <c r="K157" s="3">
        <f>K158+K159</f>
        <v>4700</v>
      </c>
      <c r="L157" s="3">
        <f t="shared" ref="L157:O157" si="110">L158+L159</f>
        <v>6500</v>
      </c>
      <c r="M157" s="69">
        <f t="shared" si="110"/>
        <v>0</v>
      </c>
      <c r="N157" s="3">
        <f t="shared" si="110"/>
        <v>0</v>
      </c>
      <c r="O157" s="3">
        <f t="shared" si="110"/>
        <v>0</v>
      </c>
      <c r="P157" s="164" t="s">
        <v>108</v>
      </c>
      <c r="Q157" s="143" t="s">
        <v>96</v>
      </c>
      <c r="R157" s="146"/>
      <c r="S157" s="10">
        <v>0</v>
      </c>
      <c r="T157" s="143">
        <v>17</v>
      </c>
      <c r="U157" s="143">
        <v>9</v>
      </c>
      <c r="V157" s="143">
        <v>1</v>
      </c>
      <c r="W157" s="143">
        <v>3</v>
      </c>
      <c r="X157" s="158"/>
      <c r="Y157" s="158"/>
      <c r="Z157" s="158"/>
    </row>
    <row r="158" spans="1:26" s="29" customFormat="1" ht="64.5" customHeight="1">
      <c r="A158" s="43"/>
      <c r="B158" s="133"/>
      <c r="C158" s="107"/>
      <c r="D158" s="189"/>
      <c r="E158" s="186"/>
      <c r="F158" s="28" t="s">
        <v>16</v>
      </c>
      <c r="G158" s="3">
        <f t="shared" ref="G158:G159" si="111">H158+I158+J158+K158+L158+M158+O158+N158</f>
        <v>1172996.1600000001</v>
      </c>
      <c r="H158" s="3">
        <v>0</v>
      </c>
      <c r="I158" s="3">
        <v>598573.61</v>
      </c>
      <c r="J158" s="3">
        <v>563222.55000000005</v>
      </c>
      <c r="K158" s="3">
        <v>4700</v>
      </c>
      <c r="L158" s="3">
        <v>6500</v>
      </c>
      <c r="M158" s="69">
        <v>0</v>
      </c>
      <c r="N158" s="30">
        <v>0</v>
      </c>
      <c r="O158" s="30">
        <v>0</v>
      </c>
      <c r="P158" s="165"/>
      <c r="Q158" s="144"/>
      <c r="R158" s="147"/>
      <c r="S158" s="10"/>
      <c r="T158" s="144"/>
      <c r="U158" s="144"/>
      <c r="V158" s="144"/>
      <c r="W158" s="144"/>
      <c r="X158" s="159"/>
      <c r="Y158" s="159"/>
      <c r="Z158" s="159"/>
    </row>
    <row r="159" spans="1:26" s="29" customFormat="1" ht="79.5" customHeight="1">
      <c r="A159" s="43"/>
      <c r="B159" s="134"/>
      <c r="C159" s="108"/>
      <c r="D159" s="190"/>
      <c r="E159" s="187"/>
      <c r="F159" s="28" t="s">
        <v>17</v>
      </c>
      <c r="G159" s="3">
        <f t="shared" si="111"/>
        <v>0</v>
      </c>
      <c r="H159" s="3">
        <v>0</v>
      </c>
      <c r="I159" s="3"/>
      <c r="J159" s="3"/>
      <c r="K159" s="3"/>
      <c r="L159" s="3"/>
      <c r="M159" s="73"/>
      <c r="N159" s="27"/>
      <c r="O159" s="27"/>
      <c r="P159" s="166"/>
      <c r="Q159" s="145"/>
      <c r="R159" s="148"/>
      <c r="S159" s="10"/>
      <c r="T159" s="145"/>
      <c r="U159" s="145"/>
      <c r="V159" s="145"/>
      <c r="W159" s="145"/>
      <c r="X159" s="160"/>
      <c r="Y159" s="160"/>
      <c r="Z159" s="160"/>
    </row>
    <row r="160" spans="1:26" s="29" customFormat="1" ht="108" customHeight="1">
      <c r="A160" s="43"/>
      <c r="B160" s="132" t="s">
        <v>95</v>
      </c>
      <c r="C160" s="106">
        <v>2020</v>
      </c>
      <c r="D160" s="188">
        <v>2026</v>
      </c>
      <c r="E160" s="185" t="s">
        <v>14</v>
      </c>
      <c r="F160" s="28" t="s">
        <v>15</v>
      </c>
      <c r="G160" s="3">
        <f>H160+I160+J160+K160+L160+M160+N160+O160</f>
        <v>1935001.23</v>
      </c>
      <c r="H160" s="3"/>
      <c r="I160" s="3">
        <f>I161+I162</f>
        <v>410400</v>
      </c>
      <c r="J160" s="3"/>
      <c r="K160" s="3">
        <f>K161+K162</f>
        <v>173157.6</v>
      </c>
      <c r="L160" s="3">
        <f>L161+L162</f>
        <v>582435.79</v>
      </c>
      <c r="M160" s="69">
        <f>M161+M162</f>
        <v>469007.83999999997</v>
      </c>
      <c r="N160" s="3">
        <f t="shared" ref="N160:O160" si="112">N161+N162</f>
        <v>150000</v>
      </c>
      <c r="O160" s="3">
        <f t="shared" si="112"/>
        <v>150000</v>
      </c>
      <c r="P160" s="55" t="s">
        <v>141</v>
      </c>
      <c r="Q160" s="56" t="s">
        <v>96</v>
      </c>
      <c r="R160" s="10"/>
      <c r="S160" s="10">
        <v>0</v>
      </c>
      <c r="T160" s="10">
        <v>9</v>
      </c>
      <c r="U160" s="56"/>
      <c r="V160" s="10">
        <v>1</v>
      </c>
      <c r="W160" s="10">
        <v>3</v>
      </c>
      <c r="X160" s="10">
        <v>2</v>
      </c>
      <c r="Y160" s="10">
        <v>2</v>
      </c>
      <c r="Z160" s="10">
        <v>2</v>
      </c>
    </row>
    <row r="161" spans="1:26" s="29" customFormat="1" ht="101.25" customHeight="1">
      <c r="A161" s="43"/>
      <c r="B161" s="133"/>
      <c r="C161" s="107"/>
      <c r="D161" s="189"/>
      <c r="E161" s="186"/>
      <c r="F161" s="28" t="s">
        <v>16</v>
      </c>
      <c r="G161" s="3">
        <f t="shared" ref="G161:G162" si="113">H161+I161+J161+K161+L161+M161+N161+O161</f>
        <v>417262.83</v>
      </c>
      <c r="H161" s="3"/>
      <c r="I161" s="3">
        <v>20520</v>
      </c>
      <c r="J161" s="3"/>
      <c r="K161" s="3">
        <v>8657.8799999999992</v>
      </c>
      <c r="L161" s="3">
        <v>29121.79</v>
      </c>
      <c r="M161" s="69">
        <v>58963.16</v>
      </c>
      <c r="N161" s="3">
        <v>150000</v>
      </c>
      <c r="O161" s="3">
        <v>150000</v>
      </c>
      <c r="P161" s="191" t="s">
        <v>142</v>
      </c>
      <c r="Q161" s="143" t="s">
        <v>42</v>
      </c>
      <c r="R161" s="146"/>
      <c r="S161" s="10">
        <v>0</v>
      </c>
      <c r="T161" s="146">
        <v>100</v>
      </c>
      <c r="U161" s="143"/>
      <c r="V161" s="146">
        <v>100</v>
      </c>
      <c r="W161" s="146">
        <v>100</v>
      </c>
      <c r="X161" s="146">
        <v>100</v>
      </c>
      <c r="Y161" s="146">
        <v>100</v>
      </c>
      <c r="Z161" s="146">
        <v>100</v>
      </c>
    </row>
    <row r="162" spans="1:26" s="29" customFormat="1" ht="62.25" customHeight="1">
      <c r="A162" s="43"/>
      <c r="B162" s="134"/>
      <c r="C162" s="108"/>
      <c r="D162" s="190"/>
      <c r="E162" s="187"/>
      <c r="F162" s="28" t="s">
        <v>17</v>
      </c>
      <c r="G162" s="3">
        <f t="shared" si="113"/>
        <v>1517738.4</v>
      </c>
      <c r="H162" s="3"/>
      <c r="I162" s="3">
        <v>389880</v>
      </c>
      <c r="J162" s="3"/>
      <c r="K162" s="3">
        <v>164499.72</v>
      </c>
      <c r="L162" s="3">
        <v>553314</v>
      </c>
      <c r="M162" s="77">
        <v>410044.68</v>
      </c>
      <c r="N162" s="27"/>
      <c r="O162" s="27"/>
      <c r="P162" s="192"/>
      <c r="Q162" s="145"/>
      <c r="R162" s="148"/>
      <c r="S162" s="10">
        <v>0</v>
      </c>
      <c r="T162" s="148"/>
      <c r="U162" s="145"/>
      <c r="V162" s="148"/>
      <c r="W162" s="148"/>
      <c r="X162" s="148"/>
      <c r="Y162" s="148"/>
      <c r="Z162" s="148"/>
    </row>
    <row r="163" spans="1:26" s="29" customFormat="1" ht="24.75" customHeight="1">
      <c r="A163" s="43"/>
      <c r="B163" s="155" t="s">
        <v>177</v>
      </c>
      <c r="C163" s="106">
        <v>2020</v>
      </c>
      <c r="D163" s="188">
        <v>2026</v>
      </c>
      <c r="E163" s="185" t="s">
        <v>14</v>
      </c>
      <c r="F163" s="28" t="s">
        <v>15</v>
      </c>
      <c r="G163" s="3">
        <f t="shared" ref="G163:G171" si="114">H163+I163+J163+K163+L163+M163</f>
        <v>6300</v>
      </c>
      <c r="H163" s="3"/>
      <c r="I163" s="3">
        <f>I164+I165</f>
        <v>6300</v>
      </c>
      <c r="J163" s="3">
        <f>J166</f>
        <v>0</v>
      </c>
      <c r="K163" s="3"/>
      <c r="L163" s="3"/>
      <c r="M163" s="73"/>
      <c r="N163" s="26"/>
      <c r="O163" s="26"/>
      <c r="P163" s="106" t="s">
        <v>13</v>
      </c>
      <c r="Q163" s="106" t="s">
        <v>13</v>
      </c>
      <c r="R163" s="106" t="s">
        <v>13</v>
      </c>
      <c r="S163" s="106" t="s">
        <v>13</v>
      </c>
      <c r="T163" s="106" t="s">
        <v>13</v>
      </c>
      <c r="U163" s="106" t="s">
        <v>13</v>
      </c>
      <c r="V163" s="106" t="s">
        <v>13</v>
      </c>
      <c r="W163" s="100" t="s">
        <v>13</v>
      </c>
      <c r="X163" s="106" t="s">
        <v>13</v>
      </c>
      <c r="Y163" s="106" t="s">
        <v>13</v>
      </c>
      <c r="Z163" s="106" t="s">
        <v>13</v>
      </c>
    </row>
    <row r="164" spans="1:26" s="29" customFormat="1" ht="102.75" customHeight="1">
      <c r="A164" s="43"/>
      <c r="B164" s="156"/>
      <c r="C164" s="107"/>
      <c r="D164" s="189"/>
      <c r="E164" s="186"/>
      <c r="F164" s="28" t="s">
        <v>16</v>
      </c>
      <c r="G164" s="3">
        <f t="shared" si="114"/>
        <v>6300</v>
      </c>
      <c r="H164" s="3"/>
      <c r="I164" s="3">
        <f>I167</f>
        <v>6300</v>
      </c>
      <c r="J164" s="3">
        <f>J167</f>
        <v>0</v>
      </c>
      <c r="K164" s="3"/>
      <c r="L164" s="3"/>
      <c r="M164" s="73"/>
      <c r="N164" s="27"/>
      <c r="O164" s="27"/>
      <c r="P164" s="107"/>
      <c r="Q164" s="107"/>
      <c r="R164" s="107"/>
      <c r="S164" s="107"/>
      <c r="T164" s="107"/>
      <c r="U164" s="107"/>
      <c r="V164" s="107"/>
      <c r="W164" s="101"/>
      <c r="X164" s="107"/>
      <c r="Y164" s="107"/>
      <c r="Z164" s="107"/>
    </row>
    <row r="165" spans="1:26" s="29" customFormat="1" ht="59.25" customHeight="1">
      <c r="A165" s="43"/>
      <c r="B165" s="157"/>
      <c r="C165" s="108"/>
      <c r="D165" s="190"/>
      <c r="E165" s="187"/>
      <c r="F165" s="28" t="s">
        <v>17</v>
      </c>
      <c r="G165" s="3">
        <f t="shared" si="114"/>
        <v>0</v>
      </c>
      <c r="H165" s="3"/>
      <c r="I165" s="3"/>
      <c r="J165" s="3"/>
      <c r="K165" s="3"/>
      <c r="L165" s="3"/>
      <c r="M165" s="73"/>
      <c r="N165" s="27"/>
      <c r="O165" s="27"/>
      <c r="P165" s="108"/>
      <c r="Q165" s="108"/>
      <c r="R165" s="108"/>
      <c r="S165" s="108"/>
      <c r="T165" s="108"/>
      <c r="U165" s="108"/>
      <c r="V165" s="108"/>
      <c r="W165" s="102"/>
      <c r="X165" s="108"/>
      <c r="Y165" s="108"/>
      <c r="Z165" s="108"/>
    </row>
    <row r="166" spans="1:26" s="29" customFormat="1" ht="24" customHeight="1">
      <c r="A166" s="43"/>
      <c r="B166" s="132" t="s">
        <v>178</v>
      </c>
      <c r="C166" s="106">
        <v>2020</v>
      </c>
      <c r="D166" s="188">
        <v>2026</v>
      </c>
      <c r="E166" s="185" t="s">
        <v>14</v>
      </c>
      <c r="F166" s="28" t="s">
        <v>15</v>
      </c>
      <c r="G166" s="3">
        <f>H166+I166+J166+K166+L166+M166</f>
        <v>6300</v>
      </c>
      <c r="H166" s="3"/>
      <c r="I166" s="3">
        <f>I167+I168</f>
        <v>6300</v>
      </c>
      <c r="J166" s="3">
        <f>J169</f>
        <v>0</v>
      </c>
      <c r="K166" s="3"/>
      <c r="L166" s="3"/>
      <c r="M166" s="73"/>
      <c r="N166" s="27"/>
      <c r="O166" s="27"/>
      <c r="P166" s="106" t="s">
        <v>13</v>
      </c>
      <c r="Q166" s="106" t="s">
        <v>13</v>
      </c>
      <c r="R166" s="106" t="s">
        <v>13</v>
      </c>
      <c r="S166" s="106" t="s">
        <v>13</v>
      </c>
      <c r="T166" s="106" t="s">
        <v>13</v>
      </c>
      <c r="U166" s="106" t="s">
        <v>13</v>
      </c>
      <c r="V166" s="106" t="s">
        <v>13</v>
      </c>
      <c r="W166" s="100" t="s">
        <v>13</v>
      </c>
      <c r="X166" s="106" t="s">
        <v>13</v>
      </c>
      <c r="Y166" s="106" t="s">
        <v>13</v>
      </c>
      <c r="Z166" s="106" t="s">
        <v>13</v>
      </c>
    </row>
    <row r="167" spans="1:26" s="29" customFormat="1" ht="100.5" customHeight="1">
      <c r="A167" s="43"/>
      <c r="B167" s="133"/>
      <c r="C167" s="107"/>
      <c r="D167" s="189"/>
      <c r="E167" s="186"/>
      <c r="F167" s="28" t="s">
        <v>16</v>
      </c>
      <c r="G167" s="3">
        <f t="shared" si="114"/>
        <v>6300</v>
      </c>
      <c r="H167" s="3"/>
      <c r="I167" s="3">
        <f>I170</f>
        <v>6300</v>
      </c>
      <c r="J167" s="3">
        <f>J170</f>
        <v>0</v>
      </c>
      <c r="K167" s="3"/>
      <c r="L167" s="3"/>
      <c r="M167" s="73"/>
      <c r="N167" s="27"/>
      <c r="O167" s="27"/>
      <c r="P167" s="107"/>
      <c r="Q167" s="107"/>
      <c r="R167" s="107"/>
      <c r="S167" s="107"/>
      <c r="T167" s="107"/>
      <c r="U167" s="107"/>
      <c r="V167" s="107"/>
      <c r="W167" s="101"/>
      <c r="X167" s="107"/>
      <c r="Y167" s="107"/>
      <c r="Z167" s="107"/>
    </row>
    <row r="168" spans="1:26" s="29" customFormat="1" ht="65.25" customHeight="1">
      <c r="A168" s="43"/>
      <c r="B168" s="134"/>
      <c r="C168" s="108"/>
      <c r="D168" s="190"/>
      <c r="E168" s="187"/>
      <c r="F168" s="28" t="s">
        <v>17</v>
      </c>
      <c r="G168" s="3">
        <f t="shared" si="114"/>
        <v>0</v>
      </c>
      <c r="H168" s="3"/>
      <c r="I168" s="3"/>
      <c r="J168" s="3"/>
      <c r="K168" s="3"/>
      <c r="L168" s="3"/>
      <c r="M168" s="73"/>
      <c r="N168" s="27"/>
      <c r="O168" s="27"/>
      <c r="P168" s="108"/>
      <c r="Q168" s="108"/>
      <c r="R168" s="108"/>
      <c r="S168" s="108"/>
      <c r="T168" s="108"/>
      <c r="U168" s="108"/>
      <c r="V168" s="108"/>
      <c r="W168" s="102"/>
      <c r="X168" s="108"/>
      <c r="Y168" s="108"/>
      <c r="Z168" s="108"/>
    </row>
    <row r="169" spans="1:26" s="29" customFormat="1" ht="27" customHeight="1">
      <c r="A169" s="43"/>
      <c r="B169" s="132" t="s">
        <v>80</v>
      </c>
      <c r="C169" s="106">
        <v>2020</v>
      </c>
      <c r="D169" s="188">
        <v>2026</v>
      </c>
      <c r="E169" s="185" t="s">
        <v>14</v>
      </c>
      <c r="F169" s="28" t="s">
        <v>15</v>
      </c>
      <c r="G169" s="3">
        <f t="shared" si="114"/>
        <v>6300</v>
      </c>
      <c r="H169" s="3"/>
      <c r="I169" s="3">
        <f>I170+I171</f>
        <v>6300</v>
      </c>
      <c r="J169" s="3">
        <f t="shared" ref="J169:M169" si="115">J170+J171</f>
        <v>0</v>
      </c>
      <c r="K169" s="3">
        <f t="shared" si="115"/>
        <v>0</v>
      </c>
      <c r="L169" s="3">
        <f t="shared" si="115"/>
        <v>0</v>
      </c>
      <c r="M169" s="69">
        <f t="shared" si="115"/>
        <v>0</v>
      </c>
      <c r="N169" s="30">
        <v>0</v>
      </c>
      <c r="O169" s="30">
        <v>0</v>
      </c>
      <c r="P169" s="161" t="s">
        <v>116</v>
      </c>
      <c r="Q169" s="146" t="s">
        <v>42</v>
      </c>
      <c r="R169" s="146"/>
      <c r="S169" s="10"/>
      <c r="T169" s="146">
        <v>100</v>
      </c>
      <c r="U169" s="149"/>
      <c r="V169" s="149"/>
      <c r="W169" s="149"/>
      <c r="X169" s="149"/>
      <c r="Y169" s="149"/>
      <c r="Z169" s="149"/>
    </row>
    <row r="170" spans="1:26" s="29" customFormat="1" ht="97.5" customHeight="1">
      <c r="A170" s="43"/>
      <c r="B170" s="133"/>
      <c r="C170" s="107"/>
      <c r="D170" s="189"/>
      <c r="E170" s="186"/>
      <c r="F170" s="28" t="s">
        <v>16</v>
      </c>
      <c r="G170" s="3">
        <f t="shared" si="114"/>
        <v>6300</v>
      </c>
      <c r="H170" s="3"/>
      <c r="I170" s="3">
        <v>6300</v>
      </c>
      <c r="J170" s="3">
        <v>0</v>
      </c>
      <c r="K170" s="3"/>
      <c r="L170" s="3"/>
      <c r="M170" s="73"/>
      <c r="N170" s="27"/>
      <c r="O170" s="27"/>
      <c r="P170" s="162"/>
      <c r="Q170" s="147"/>
      <c r="R170" s="147"/>
      <c r="S170" s="10"/>
      <c r="T170" s="147"/>
      <c r="U170" s="150"/>
      <c r="V170" s="150"/>
      <c r="W170" s="150"/>
      <c r="X170" s="150"/>
      <c r="Y170" s="150"/>
      <c r="Z170" s="150"/>
    </row>
    <row r="171" spans="1:26" s="29" customFormat="1" ht="51" customHeight="1">
      <c r="A171" s="43"/>
      <c r="B171" s="134"/>
      <c r="C171" s="108"/>
      <c r="D171" s="190"/>
      <c r="E171" s="187"/>
      <c r="F171" s="28" t="s">
        <v>17</v>
      </c>
      <c r="G171" s="3">
        <f t="shared" si="114"/>
        <v>0</v>
      </c>
      <c r="H171" s="3"/>
      <c r="I171" s="3"/>
      <c r="J171" s="3"/>
      <c r="K171" s="3"/>
      <c r="L171" s="3"/>
      <c r="M171" s="73"/>
      <c r="N171" s="27"/>
      <c r="O171" s="27"/>
      <c r="P171" s="163"/>
      <c r="Q171" s="148"/>
      <c r="R171" s="148"/>
      <c r="S171" s="10"/>
      <c r="T171" s="148"/>
      <c r="U171" s="151"/>
      <c r="V171" s="151"/>
      <c r="W171" s="151"/>
      <c r="X171" s="151"/>
      <c r="Y171" s="151"/>
      <c r="Z171" s="151"/>
    </row>
    <row r="172" spans="1:26" s="29" customFormat="1" ht="24.75" customHeight="1">
      <c r="A172" s="43"/>
      <c r="B172" s="155" t="s">
        <v>179</v>
      </c>
      <c r="C172" s="106">
        <v>2023</v>
      </c>
      <c r="D172" s="188">
        <v>2026</v>
      </c>
      <c r="E172" s="185" t="s">
        <v>14</v>
      </c>
      <c r="F172" s="28" t="s">
        <v>15</v>
      </c>
      <c r="G172" s="3">
        <f>H172+I172+J172+K172+L172+M172+N172+O172</f>
        <v>3147514.21</v>
      </c>
      <c r="H172" s="3"/>
      <c r="I172" s="3">
        <f>I173+I174</f>
        <v>0</v>
      </c>
      <c r="J172" s="3">
        <f>J175</f>
        <v>0</v>
      </c>
      <c r="K172" s="3"/>
      <c r="L172" s="3">
        <f>L173</f>
        <v>1252977.3700000001</v>
      </c>
      <c r="M172" s="69">
        <f t="shared" ref="M172:O172" si="116">M173</f>
        <v>1881036.84</v>
      </c>
      <c r="N172" s="3">
        <f t="shared" si="116"/>
        <v>6500</v>
      </c>
      <c r="O172" s="3">
        <f t="shared" si="116"/>
        <v>7000</v>
      </c>
      <c r="P172" s="106" t="s">
        <v>13</v>
      </c>
      <c r="Q172" s="106" t="s">
        <v>13</v>
      </c>
      <c r="R172" s="106" t="s">
        <v>13</v>
      </c>
      <c r="S172" s="106" t="s">
        <v>13</v>
      </c>
      <c r="T172" s="106" t="s">
        <v>13</v>
      </c>
      <c r="U172" s="106" t="s">
        <v>13</v>
      </c>
      <c r="V172" s="106" t="s">
        <v>13</v>
      </c>
      <c r="W172" s="100" t="s">
        <v>13</v>
      </c>
      <c r="X172" s="106" t="s">
        <v>13</v>
      </c>
      <c r="Y172" s="106" t="s">
        <v>13</v>
      </c>
      <c r="Z172" s="106" t="s">
        <v>13</v>
      </c>
    </row>
    <row r="173" spans="1:26" s="29" customFormat="1" ht="102.75" customHeight="1">
      <c r="A173" s="43"/>
      <c r="B173" s="156"/>
      <c r="C173" s="107"/>
      <c r="D173" s="189"/>
      <c r="E173" s="186"/>
      <c r="F173" s="28" t="s">
        <v>16</v>
      </c>
      <c r="G173" s="3">
        <f t="shared" ref="G173:G174" si="117">H173+I173+J173+K173+L173+M173+N173+O173</f>
        <v>3147514.21</v>
      </c>
      <c r="H173" s="3"/>
      <c r="I173" s="3">
        <f>I176</f>
        <v>0</v>
      </c>
      <c r="J173" s="3">
        <f>J176</f>
        <v>0</v>
      </c>
      <c r="K173" s="3"/>
      <c r="L173" s="3">
        <f>L176</f>
        <v>1252977.3700000001</v>
      </c>
      <c r="M173" s="69">
        <f t="shared" ref="M173:O173" si="118">M176</f>
        <v>1881036.84</v>
      </c>
      <c r="N173" s="3">
        <f t="shared" si="118"/>
        <v>6500</v>
      </c>
      <c r="O173" s="3">
        <f t="shared" si="118"/>
        <v>7000</v>
      </c>
      <c r="P173" s="107"/>
      <c r="Q173" s="107"/>
      <c r="R173" s="107"/>
      <c r="S173" s="107"/>
      <c r="T173" s="107"/>
      <c r="U173" s="107"/>
      <c r="V173" s="107"/>
      <c r="W173" s="101"/>
      <c r="X173" s="107"/>
      <c r="Y173" s="107"/>
      <c r="Z173" s="107"/>
    </row>
    <row r="174" spans="1:26" s="29" customFormat="1" ht="64.5" customHeight="1">
      <c r="A174" s="43"/>
      <c r="B174" s="157"/>
      <c r="C174" s="108"/>
      <c r="D174" s="190"/>
      <c r="E174" s="187"/>
      <c r="F174" s="28" t="s">
        <v>17</v>
      </c>
      <c r="G174" s="3">
        <f t="shared" si="117"/>
        <v>0</v>
      </c>
      <c r="H174" s="3"/>
      <c r="I174" s="3"/>
      <c r="J174" s="3"/>
      <c r="K174" s="3"/>
      <c r="L174" s="3"/>
      <c r="M174" s="73"/>
      <c r="N174" s="27"/>
      <c r="O174" s="27"/>
      <c r="P174" s="108"/>
      <c r="Q174" s="108"/>
      <c r="R174" s="108"/>
      <c r="S174" s="108"/>
      <c r="T174" s="108"/>
      <c r="U174" s="108"/>
      <c r="V174" s="108"/>
      <c r="W174" s="102"/>
      <c r="X174" s="108"/>
      <c r="Y174" s="108"/>
      <c r="Z174" s="108"/>
    </row>
    <row r="175" spans="1:26" s="29" customFormat="1" ht="24" customHeight="1">
      <c r="A175" s="43"/>
      <c r="B175" s="132" t="s">
        <v>180</v>
      </c>
      <c r="C175" s="106">
        <v>2023</v>
      </c>
      <c r="D175" s="188">
        <v>2026</v>
      </c>
      <c r="E175" s="185" t="s">
        <v>14</v>
      </c>
      <c r="F175" s="28" t="s">
        <v>15</v>
      </c>
      <c r="G175" s="3">
        <f>H175+I175+J175+K175+L175+M175+N175+O175</f>
        <v>3147514.21</v>
      </c>
      <c r="H175" s="3"/>
      <c r="I175" s="3">
        <f>I176+I177</f>
        <v>0</v>
      </c>
      <c r="J175" s="3">
        <f>J178</f>
        <v>0</v>
      </c>
      <c r="K175" s="3">
        <f t="shared" ref="K175" si="119">K178</f>
        <v>0</v>
      </c>
      <c r="L175" s="3">
        <f>L178+L181</f>
        <v>1252977.3700000001</v>
      </c>
      <c r="M175" s="69">
        <f>M178+M181</f>
        <v>1881036.84</v>
      </c>
      <c r="N175" s="3">
        <f>N178+N181</f>
        <v>6500</v>
      </c>
      <c r="O175" s="3">
        <f t="shared" ref="M175:O176" si="120">O178+O181</f>
        <v>7000</v>
      </c>
      <c r="P175" s="106" t="s">
        <v>13</v>
      </c>
      <c r="Q175" s="106" t="s">
        <v>13</v>
      </c>
      <c r="R175" s="106" t="s">
        <v>13</v>
      </c>
      <c r="S175" s="106" t="s">
        <v>13</v>
      </c>
      <c r="T175" s="106" t="s">
        <v>13</v>
      </c>
      <c r="U175" s="106" t="s">
        <v>13</v>
      </c>
      <c r="V175" s="106" t="s">
        <v>13</v>
      </c>
      <c r="W175" s="100" t="s">
        <v>13</v>
      </c>
      <c r="X175" s="106" t="s">
        <v>13</v>
      </c>
      <c r="Y175" s="106" t="s">
        <v>13</v>
      </c>
      <c r="Z175" s="106" t="s">
        <v>13</v>
      </c>
    </row>
    <row r="176" spans="1:26" s="29" customFormat="1" ht="100.5" customHeight="1">
      <c r="A176" s="43"/>
      <c r="B176" s="133"/>
      <c r="C176" s="107"/>
      <c r="D176" s="189"/>
      <c r="E176" s="186"/>
      <c r="F176" s="28" t="s">
        <v>16</v>
      </c>
      <c r="G176" s="3">
        <f t="shared" ref="G176:G177" si="121">H176+I176+J176+K176+L176+M176+N176+O176</f>
        <v>6288528.4199999999</v>
      </c>
      <c r="H176" s="3">
        <f t="shared" ref="H176" si="122">I176+J176+K176+L176+M176+O176</f>
        <v>3141014.21</v>
      </c>
      <c r="I176" s="3">
        <f t="shared" ref="I176:K176" si="123">I179</f>
        <v>0</v>
      </c>
      <c r="J176" s="3">
        <f t="shared" si="123"/>
        <v>0</v>
      </c>
      <c r="K176" s="3">
        <f t="shared" si="123"/>
        <v>0</v>
      </c>
      <c r="L176" s="3">
        <f>L179+L182</f>
        <v>1252977.3700000001</v>
      </c>
      <c r="M176" s="69">
        <f t="shared" si="120"/>
        <v>1881036.84</v>
      </c>
      <c r="N176" s="3">
        <f>N179+N182</f>
        <v>6500</v>
      </c>
      <c r="O176" s="3">
        <f t="shared" si="120"/>
        <v>7000</v>
      </c>
      <c r="P176" s="107"/>
      <c r="Q176" s="107"/>
      <c r="R176" s="107"/>
      <c r="S176" s="107"/>
      <c r="T176" s="107"/>
      <c r="U176" s="107"/>
      <c r="V176" s="107"/>
      <c r="W176" s="101"/>
      <c r="X176" s="107"/>
      <c r="Y176" s="107"/>
      <c r="Z176" s="107"/>
    </row>
    <row r="177" spans="1:26" s="29" customFormat="1" ht="60.75" customHeight="1">
      <c r="A177" s="43"/>
      <c r="B177" s="134"/>
      <c r="C177" s="108"/>
      <c r="D177" s="190"/>
      <c r="E177" s="187"/>
      <c r="F177" s="28" t="s">
        <v>17</v>
      </c>
      <c r="G177" s="3">
        <f t="shared" si="121"/>
        <v>0</v>
      </c>
      <c r="H177" s="3"/>
      <c r="I177" s="3"/>
      <c r="J177" s="3"/>
      <c r="K177" s="3"/>
      <c r="L177" s="3"/>
      <c r="M177" s="73"/>
      <c r="N177" s="27"/>
      <c r="O177" s="27"/>
      <c r="P177" s="108"/>
      <c r="Q177" s="108"/>
      <c r="R177" s="108"/>
      <c r="S177" s="108"/>
      <c r="T177" s="108"/>
      <c r="U177" s="108"/>
      <c r="V177" s="108"/>
      <c r="W177" s="102"/>
      <c r="X177" s="108"/>
      <c r="Y177" s="108"/>
      <c r="Z177" s="108"/>
    </row>
    <row r="178" spans="1:26" s="29" customFormat="1" ht="24">
      <c r="A178" s="43"/>
      <c r="B178" s="132" t="s">
        <v>131</v>
      </c>
      <c r="C178" s="106">
        <v>2023</v>
      </c>
      <c r="D178" s="188">
        <v>2026</v>
      </c>
      <c r="E178" s="185" t="s">
        <v>14</v>
      </c>
      <c r="F178" s="28" t="s">
        <v>15</v>
      </c>
      <c r="G178" s="3">
        <f>H178+I178+J178+K178+L178+M178+N178+O178</f>
        <v>3125000</v>
      </c>
      <c r="H178" s="3"/>
      <c r="I178" s="3">
        <f>I179+I180</f>
        <v>0</v>
      </c>
      <c r="J178" s="3">
        <f>J179+J180</f>
        <v>0</v>
      </c>
      <c r="K178" s="3">
        <f>K179+K180</f>
        <v>0</v>
      </c>
      <c r="L178" s="3">
        <f>L179+L180</f>
        <v>1250000</v>
      </c>
      <c r="M178" s="69">
        <f>M179+M180</f>
        <v>1875000</v>
      </c>
      <c r="N178" s="3">
        <f t="shared" ref="N178:O178" si="124">N179+N180</f>
        <v>0</v>
      </c>
      <c r="O178" s="3">
        <f t="shared" si="124"/>
        <v>0</v>
      </c>
      <c r="P178" s="161" t="s">
        <v>181</v>
      </c>
      <c r="Q178" s="146" t="s">
        <v>132</v>
      </c>
      <c r="R178" s="149"/>
      <c r="S178" s="40"/>
      <c r="T178" s="149"/>
      <c r="U178" s="149"/>
      <c r="V178" s="149"/>
      <c r="W178" s="146">
        <v>1</v>
      </c>
      <c r="X178" s="146">
        <v>2</v>
      </c>
      <c r="Y178" s="182"/>
      <c r="Z178" s="182"/>
    </row>
    <row r="179" spans="1:26" s="29" customFormat="1" ht="101.25" customHeight="1">
      <c r="A179" s="43"/>
      <c r="B179" s="133"/>
      <c r="C179" s="107"/>
      <c r="D179" s="189"/>
      <c r="E179" s="186"/>
      <c r="F179" s="28" t="s">
        <v>16</v>
      </c>
      <c r="G179" s="3">
        <f t="shared" ref="G179:G180" si="125">H179+I179+J179+K179+L179+M179+N179+O179</f>
        <v>3125000</v>
      </c>
      <c r="H179" s="3"/>
      <c r="I179" s="3"/>
      <c r="J179" s="3"/>
      <c r="K179" s="3"/>
      <c r="L179" s="3">
        <v>1250000</v>
      </c>
      <c r="M179" s="69">
        <v>1875000</v>
      </c>
      <c r="N179" s="3">
        <v>0</v>
      </c>
      <c r="O179" s="3">
        <v>0</v>
      </c>
      <c r="P179" s="162"/>
      <c r="Q179" s="147"/>
      <c r="R179" s="150"/>
      <c r="S179" s="40"/>
      <c r="T179" s="150"/>
      <c r="U179" s="150"/>
      <c r="V179" s="150"/>
      <c r="W179" s="147"/>
      <c r="X179" s="147"/>
      <c r="Y179" s="183"/>
      <c r="Z179" s="183"/>
    </row>
    <row r="180" spans="1:26" s="29" customFormat="1" ht="60" customHeight="1">
      <c r="A180" s="43"/>
      <c r="B180" s="134"/>
      <c r="C180" s="108"/>
      <c r="D180" s="190"/>
      <c r="E180" s="187"/>
      <c r="F180" s="28" t="s">
        <v>17</v>
      </c>
      <c r="G180" s="3">
        <f t="shared" si="125"/>
        <v>0</v>
      </c>
      <c r="H180" s="3"/>
      <c r="I180" s="3"/>
      <c r="J180" s="3"/>
      <c r="K180" s="3"/>
      <c r="L180" s="3"/>
      <c r="M180" s="73"/>
      <c r="N180" s="27"/>
      <c r="O180" s="27"/>
      <c r="P180" s="163"/>
      <c r="Q180" s="148"/>
      <c r="R180" s="151"/>
      <c r="S180" s="40"/>
      <c r="T180" s="151"/>
      <c r="U180" s="151"/>
      <c r="V180" s="151"/>
      <c r="W180" s="148"/>
      <c r="X180" s="148"/>
      <c r="Y180" s="184"/>
      <c r="Z180" s="184"/>
    </row>
    <row r="181" spans="1:26" s="29" customFormat="1" ht="24" customHeight="1">
      <c r="A181" s="43"/>
      <c r="B181" s="132" t="s">
        <v>182</v>
      </c>
      <c r="C181" s="106">
        <v>2023</v>
      </c>
      <c r="D181" s="188">
        <v>2026</v>
      </c>
      <c r="E181" s="185" t="s">
        <v>14</v>
      </c>
      <c r="F181" s="28" t="s">
        <v>15</v>
      </c>
      <c r="G181" s="3">
        <f>H181+I181+J181+K181+L181+M181+N181+O181</f>
        <v>22514.21</v>
      </c>
      <c r="H181" s="3"/>
      <c r="I181" s="3">
        <f>I182+I183</f>
        <v>0</v>
      </c>
      <c r="J181" s="3">
        <f>J182+J183</f>
        <v>0</v>
      </c>
      <c r="K181" s="3">
        <f>K182+K183</f>
        <v>0</v>
      </c>
      <c r="L181" s="3">
        <f>L182+L183</f>
        <v>2977.37</v>
      </c>
      <c r="M181" s="69">
        <f>M182+M183</f>
        <v>6036.84</v>
      </c>
      <c r="N181" s="3">
        <f t="shared" ref="N181:O181" si="126">N182+N183</f>
        <v>6500</v>
      </c>
      <c r="O181" s="3">
        <f t="shared" si="126"/>
        <v>7000</v>
      </c>
      <c r="P181" s="161" t="s">
        <v>121</v>
      </c>
      <c r="Q181" s="146" t="s">
        <v>42</v>
      </c>
      <c r="R181" s="149"/>
      <c r="S181" s="40"/>
      <c r="T181" s="149"/>
      <c r="U181" s="149"/>
      <c r="V181" s="149"/>
      <c r="W181" s="146">
        <v>100</v>
      </c>
      <c r="X181" s="146">
        <v>100</v>
      </c>
      <c r="Y181" s="146">
        <v>100</v>
      </c>
      <c r="Z181" s="146">
        <v>100</v>
      </c>
    </row>
    <row r="182" spans="1:26" s="29" customFormat="1" ht="101.25" customHeight="1">
      <c r="A182" s="43"/>
      <c r="B182" s="133"/>
      <c r="C182" s="107"/>
      <c r="D182" s="189"/>
      <c r="E182" s="186"/>
      <c r="F182" s="28" t="s">
        <v>16</v>
      </c>
      <c r="G182" s="3">
        <f t="shared" ref="G182:G183" si="127">H182+I182+J182+K182+L182+M182+N182+O182</f>
        <v>22514.21</v>
      </c>
      <c r="H182" s="3"/>
      <c r="I182" s="3"/>
      <c r="J182" s="3"/>
      <c r="K182" s="3"/>
      <c r="L182" s="3">
        <v>2977.37</v>
      </c>
      <c r="M182" s="69">
        <v>6036.84</v>
      </c>
      <c r="N182" s="3">
        <v>6500</v>
      </c>
      <c r="O182" s="3">
        <v>7000</v>
      </c>
      <c r="P182" s="162"/>
      <c r="Q182" s="147"/>
      <c r="R182" s="150"/>
      <c r="S182" s="40"/>
      <c r="T182" s="150"/>
      <c r="U182" s="150"/>
      <c r="V182" s="150"/>
      <c r="W182" s="147"/>
      <c r="X182" s="147"/>
      <c r="Y182" s="147"/>
      <c r="Z182" s="147"/>
    </row>
    <row r="183" spans="1:26" s="29" customFormat="1" ht="69" customHeight="1">
      <c r="A183" s="43"/>
      <c r="B183" s="134"/>
      <c r="C183" s="108"/>
      <c r="D183" s="190"/>
      <c r="E183" s="187"/>
      <c r="F183" s="28" t="s">
        <v>17</v>
      </c>
      <c r="G183" s="3">
        <f t="shared" si="127"/>
        <v>0</v>
      </c>
      <c r="H183" s="3"/>
      <c r="I183" s="3"/>
      <c r="J183" s="3"/>
      <c r="K183" s="3"/>
      <c r="L183" s="3"/>
      <c r="M183" s="73"/>
      <c r="N183" s="27"/>
      <c r="O183" s="27"/>
      <c r="P183" s="163"/>
      <c r="Q183" s="148"/>
      <c r="R183" s="151"/>
      <c r="S183" s="40"/>
      <c r="T183" s="151"/>
      <c r="U183" s="151"/>
      <c r="V183" s="151"/>
      <c r="W183" s="148"/>
      <c r="X183" s="148"/>
      <c r="Y183" s="148"/>
      <c r="Z183" s="148"/>
    </row>
    <row r="184" spans="1:26" s="29" customFormat="1" ht="24.75" customHeight="1">
      <c r="A184" s="43"/>
      <c r="B184" s="155" t="s">
        <v>183</v>
      </c>
      <c r="C184" s="106">
        <v>2023</v>
      </c>
      <c r="D184" s="188">
        <v>2026</v>
      </c>
      <c r="E184" s="185" t="s">
        <v>14</v>
      </c>
      <c r="F184" s="28" t="s">
        <v>15</v>
      </c>
      <c r="G184" s="3">
        <f>H184+I184+J184+K184+L184+M184+N184+O184</f>
        <v>3003050.2</v>
      </c>
      <c r="H184" s="3"/>
      <c r="I184" s="3">
        <f>I185+I186</f>
        <v>0</v>
      </c>
      <c r="J184" s="3">
        <f>J187</f>
        <v>0</v>
      </c>
      <c r="K184" s="3"/>
      <c r="L184" s="3">
        <f>L185</f>
        <v>288850.5</v>
      </c>
      <c r="M184" s="69">
        <f>M185</f>
        <v>980199.7</v>
      </c>
      <c r="N184" s="3">
        <f t="shared" ref="N184:O184" si="128">N185</f>
        <v>867000</v>
      </c>
      <c r="O184" s="3">
        <f t="shared" si="128"/>
        <v>867000</v>
      </c>
      <c r="P184" s="106" t="s">
        <v>13</v>
      </c>
      <c r="Q184" s="106" t="s">
        <v>13</v>
      </c>
      <c r="R184" s="106" t="s">
        <v>13</v>
      </c>
      <c r="S184" s="106" t="s">
        <v>13</v>
      </c>
      <c r="T184" s="106" t="s">
        <v>13</v>
      </c>
      <c r="U184" s="106" t="s">
        <v>13</v>
      </c>
      <c r="V184" s="106" t="s">
        <v>13</v>
      </c>
      <c r="W184" s="100" t="s">
        <v>13</v>
      </c>
      <c r="X184" s="106" t="s">
        <v>13</v>
      </c>
      <c r="Y184" s="106" t="s">
        <v>13</v>
      </c>
      <c r="Z184" s="106" t="s">
        <v>13</v>
      </c>
    </row>
    <row r="185" spans="1:26" s="29" customFormat="1" ht="102.75" customHeight="1">
      <c r="A185" s="43"/>
      <c r="B185" s="156"/>
      <c r="C185" s="107"/>
      <c r="D185" s="189"/>
      <c r="E185" s="186"/>
      <c r="F185" s="28" t="s">
        <v>16</v>
      </c>
      <c r="G185" s="3">
        <f t="shared" ref="G185:G186" si="129">H185+I185+J185+K185+L185+M185+N185+O185</f>
        <v>3003050.2</v>
      </c>
      <c r="H185" s="3"/>
      <c r="I185" s="3">
        <f>I188</f>
        <v>0</v>
      </c>
      <c r="J185" s="3">
        <f>J188</f>
        <v>0</v>
      </c>
      <c r="K185" s="3"/>
      <c r="L185" s="3">
        <f>L188</f>
        <v>288850.5</v>
      </c>
      <c r="M185" s="69">
        <f t="shared" ref="M185:O185" si="130">M188</f>
        <v>980199.7</v>
      </c>
      <c r="N185" s="3">
        <f t="shared" si="130"/>
        <v>867000</v>
      </c>
      <c r="O185" s="3">
        <f t="shared" si="130"/>
        <v>867000</v>
      </c>
      <c r="P185" s="107"/>
      <c r="Q185" s="107"/>
      <c r="R185" s="107"/>
      <c r="S185" s="107"/>
      <c r="T185" s="107"/>
      <c r="U185" s="107"/>
      <c r="V185" s="107"/>
      <c r="W185" s="101"/>
      <c r="X185" s="107"/>
      <c r="Y185" s="107"/>
      <c r="Z185" s="107"/>
    </row>
    <row r="186" spans="1:26" s="29" customFormat="1" ht="64.5" customHeight="1">
      <c r="A186" s="43"/>
      <c r="B186" s="157"/>
      <c r="C186" s="108"/>
      <c r="D186" s="190"/>
      <c r="E186" s="187"/>
      <c r="F186" s="28" t="s">
        <v>17</v>
      </c>
      <c r="G186" s="3">
        <f t="shared" si="129"/>
        <v>0</v>
      </c>
      <c r="H186" s="3"/>
      <c r="I186" s="3"/>
      <c r="J186" s="3"/>
      <c r="K186" s="3"/>
      <c r="L186" s="3"/>
      <c r="M186" s="73"/>
      <c r="N186" s="27"/>
      <c r="O186" s="27"/>
      <c r="P186" s="108"/>
      <c r="Q186" s="108"/>
      <c r="R186" s="108"/>
      <c r="S186" s="108"/>
      <c r="T186" s="108"/>
      <c r="U186" s="108"/>
      <c r="V186" s="108"/>
      <c r="W186" s="102"/>
      <c r="X186" s="108"/>
      <c r="Y186" s="108"/>
      <c r="Z186" s="108"/>
    </row>
    <row r="187" spans="1:26" s="29" customFormat="1" ht="24" customHeight="1">
      <c r="A187" s="43"/>
      <c r="B187" s="132" t="s">
        <v>184</v>
      </c>
      <c r="C187" s="106">
        <v>2023</v>
      </c>
      <c r="D187" s="188">
        <v>2026</v>
      </c>
      <c r="E187" s="185" t="s">
        <v>14</v>
      </c>
      <c r="F187" s="28" t="s">
        <v>15</v>
      </c>
      <c r="G187" s="3">
        <f>H187+I187+J187+K187+L187+M187+N187+O187</f>
        <v>3003050.2</v>
      </c>
      <c r="H187" s="3"/>
      <c r="I187" s="3">
        <f>I188+I189</f>
        <v>0</v>
      </c>
      <c r="J187" s="3">
        <f>J190</f>
        <v>0</v>
      </c>
      <c r="K187" s="3">
        <f t="shared" ref="K187:O188" si="131">K190</f>
        <v>0</v>
      </c>
      <c r="L187" s="3">
        <f t="shared" si="131"/>
        <v>288850.5</v>
      </c>
      <c r="M187" s="69">
        <f t="shared" si="131"/>
        <v>980199.7</v>
      </c>
      <c r="N187" s="3">
        <f t="shared" si="131"/>
        <v>867000</v>
      </c>
      <c r="O187" s="3">
        <f t="shared" si="131"/>
        <v>867000</v>
      </c>
      <c r="P187" s="106" t="s">
        <v>13</v>
      </c>
      <c r="Q187" s="106" t="s">
        <v>13</v>
      </c>
      <c r="R187" s="106" t="s">
        <v>13</v>
      </c>
      <c r="S187" s="106" t="s">
        <v>13</v>
      </c>
      <c r="T187" s="106" t="s">
        <v>13</v>
      </c>
      <c r="U187" s="106" t="s">
        <v>13</v>
      </c>
      <c r="V187" s="106" t="s">
        <v>13</v>
      </c>
      <c r="W187" s="100" t="s">
        <v>13</v>
      </c>
      <c r="X187" s="106" t="s">
        <v>13</v>
      </c>
      <c r="Y187" s="106" t="s">
        <v>13</v>
      </c>
      <c r="Z187" s="106" t="s">
        <v>13</v>
      </c>
    </row>
    <row r="188" spans="1:26" s="29" customFormat="1" ht="100.5" customHeight="1">
      <c r="A188" s="43"/>
      <c r="B188" s="133"/>
      <c r="C188" s="107"/>
      <c r="D188" s="189"/>
      <c r="E188" s="186"/>
      <c r="F188" s="28" t="s">
        <v>16</v>
      </c>
      <c r="G188" s="3">
        <f>I188+J188+K188+L188+M188+N188+O188</f>
        <v>3003050.2</v>
      </c>
      <c r="H188" s="3">
        <f t="shared" ref="H188" si="132">I188+J188+K188+L188+M188+O188</f>
        <v>2136050.2000000002</v>
      </c>
      <c r="I188" s="3">
        <f t="shared" ref="I188:K188" si="133">I191</f>
        <v>0</v>
      </c>
      <c r="J188" s="3">
        <f t="shared" si="133"/>
        <v>0</v>
      </c>
      <c r="K188" s="3">
        <f t="shared" si="133"/>
        <v>0</v>
      </c>
      <c r="L188" s="3">
        <f>L191</f>
        <v>288850.5</v>
      </c>
      <c r="M188" s="69">
        <f t="shared" si="131"/>
        <v>980199.7</v>
      </c>
      <c r="N188" s="3">
        <f t="shared" si="131"/>
        <v>867000</v>
      </c>
      <c r="O188" s="3">
        <f t="shared" si="131"/>
        <v>867000</v>
      </c>
      <c r="P188" s="107"/>
      <c r="Q188" s="107"/>
      <c r="R188" s="107"/>
      <c r="S188" s="107"/>
      <c r="T188" s="107"/>
      <c r="U188" s="107"/>
      <c r="V188" s="107"/>
      <c r="W188" s="101"/>
      <c r="X188" s="107"/>
      <c r="Y188" s="107"/>
      <c r="Z188" s="107"/>
    </row>
    <row r="189" spans="1:26" s="29" customFormat="1" ht="60.75" customHeight="1">
      <c r="A189" s="43"/>
      <c r="B189" s="134"/>
      <c r="C189" s="108"/>
      <c r="D189" s="190"/>
      <c r="E189" s="187"/>
      <c r="F189" s="28" t="s">
        <v>17</v>
      </c>
      <c r="G189" s="3">
        <f t="shared" ref="G189" si="134">H189+I189+J189+K189+L189+M189+N189+O189</f>
        <v>0</v>
      </c>
      <c r="H189" s="3"/>
      <c r="I189" s="3"/>
      <c r="J189" s="3"/>
      <c r="K189" s="3"/>
      <c r="L189" s="3"/>
      <c r="M189" s="73"/>
      <c r="N189" s="27"/>
      <c r="O189" s="27"/>
      <c r="P189" s="108"/>
      <c r="Q189" s="108"/>
      <c r="R189" s="108"/>
      <c r="S189" s="108"/>
      <c r="T189" s="108"/>
      <c r="U189" s="108"/>
      <c r="V189" s="108"/>
      <c r="W189" s="102"/>
      <c r="X189" s="108"/>
      <c r="Y189" s="108"/>
      <c r="Z189" s="108"/>
    </row>
    <row r="190" spans="1:26" s="29" customFormat="1" ht="24">
      <c r="A190" s="43"/>
      <c r="B190" s="132" t="s">
        <v>150</v>
      </c>
      <c r="C190" s="106">
        <v>2023</v>
      </c>
      <c r="D190" s="188">
        <v>2026</v>
      </c>
      <c r="E190" s="185" t="s">
        <v>14</v>
      </c>
      <c r="F190" s="28" t="s">
        <v>15</v>
      </c>
      <c r="G190" s="3">
        <f>H190+I190+J190+K190+L190+M190+N190+O190</f>
        <v>3003050.2</v>
      </c>
      <c r="H190" s="3"/>
      <c r="I190" s="3">
        <f>I191+I192</f>
        <v>0</v>
      </c>
      <c r="J190" s="3">
        <f>J191+J192</f>
        <v>0</v>
      </c>
      <c r="K190" s="3">
        <f>K191+K192</f>
        <v>0</v>
      </c>
      <c r="L190" s="3">
        <f>L191+L192</f>
        <v>288850.5</v>
      </c>
      <c r="M190" s="69">
        <f>M191+M192</f>
        <v>980199.7</v>
      </c>
      <c r="N190" s="3">
        <f t="shared" ref="N190:O190" si="135">N191+N192</f>
        <v>867000</v>
      </c>
      <c r="O190" s="3">
        <f t="shared" si="135"/>
        <v>867000</v>
      </c>
      <c r="P190" s="161" t="s">
        <v>151</v>
      </c>
      <c r="Q190" s="146" t="s">
        <v>132</v>
      </c>
      <c r="R190" s="149"/>
      <c r="S190" s="40"/>
      <c r="T190" s="149"/>
      <c r="U190" s="149"/>
      <c r="V190" s="149"/>
      <c r="W190" s="146">
        <v>650</v>
      </c>
      <c r="X190" s="146">
        <v>655</v>
      </c>
      <c r="Y190" s="146">
        <v>660</v>
      </c>
      <c r="Z190" s="146">
        <v>665</v>
      </c>
    </row>
    <row r="191" spans="1:26" s="29" customFormat="1" ht="101.25" customHeight="1">
      <c r="A191" s="43"/>
      <c r="B191" s="133"/>
      <c r="C191" s="107"/>
      <c r="D191" s="189"/>
      <c r="E191" s="186"/>
      <c r="F191" s="28" t="s">
        <v>16</v>
      </c>
      <c r="G191" s="3">
        <f t="shared" ref="G191:G192" si="136">H191+I191+J191+K191+L191+M191+N191+O191</f>
        <v>3003050.2</v>
      </c>
      <c r="H191" s="3"/>
      <c r="I191" s="3"/>
      <c r="J191" s="3"/>
      <c r="K191" s="3"/>
      <c r="L191" s="3">
        <v>288850.5</v>
      </c>
      <c r="M191" s="69">
        <v>980199.7</v>
      </c>
      <c r="N191" s="3">
        <v>867000</v>
      </c>
      <c r="O191" s="3">
        <v>867000</v>
      </c>
      <c r="P191" s="162"/>
      <c r="Q191" s="147"/>
      <c r="R191" s="150"/>
      <c r="S191" s="40"/>
      <c r="T191" s="150"/>
      <c r="U191" s="150"/>
      <c r="V191" s="150"/>
      <c r="W191" s="147"/>
      <c r="X191" s="147"/>
      <c r="Y191" s="147"/>
      <c r="Z191" s="147"/>
    </row>
    <row r="192" spans="1:26" s="29" customFormat="1" ht="69" customHeight="1">
      <c r="A192" s="43"/>
      <c r="B192" s="134"/>
      <c r="C192" s="108"/>
      <c r="D192" s="190"/>
      <c r="E192" s="187"/>
      <c r="F192" s="28" t="s">
        <v>17</v>
      </c>
      <c r="G192" s="3">
        <f t="shared" si="136"/>
        <v>0</v>
      </c>
      <c r="H192" s="3"/>
      <c r="I192" s="3"/>
      <c r="J192" s="3"/>
      <c r="K192" s="3"/>
      <c r="L192" s="3"/>
      <c r="M192" s="73"/>
      <c r="N192" s="27"/>
      <c r="O192" s="27"/>
      <c r="P192" s="163"/>
      <c r="Q192" s="148"/>
      <c r="R192" s="151"/>
      <c r="S192" s="40"/>
      <c r="T192" s="151"/>
      <c r="U192" s="151"/>
      <c r="V192" s="151"/>
      <c r="W192" s="148"/>
      <c r="X192" s="148"/>
      <c r="Y192" s="148"/>
      <c r="Z192" s="148"/>
    </row>
    <row r="193" spans="1:26" s="29" customFormat="1" ht="33.75" customHeight="1">
      <c r="A193" s="100"/>
      <c r="B193" s="11" t="s">
        <v>57</v>
      </c>
      <c r="C193" s="100">
        <v>2020</v>
      </c>
      <c r="D193" s="100">
        <v>2026</v>
      </c>
      <c r="E193" s="57" t="s">
        <v>14</v>
      </c>
      <c r="F193" s="28" t="s">
        <v>15</v>
      </c>
      <c r="G193" s="9">
        <f>H193+I193+J193+K193+L193+M193+O193+N193</f>
        <v>44894615.129999995</v>
      </c>
      <c r="H193" s="9">
        <f>H72+H84+H97+H124+H151+H163</f>
        <v>0</v>
      </c>
      <c r="I193" s="9">
        <f>I72+I84+I97+I124+I151</f>
        <v>6926820.6800000006</v>
      </c>
      <c r="J193" s="9">
        <f>J72+J84+J97+J124+J151+J163</f>
        <v>7853843.3700000001</v>
      </c>
      <c r="K193" s="9">
        <f>K72+K84+K97+K124+K151</f>
        <v>5251853.169999999</v>
      </c>
      <c r="L193" s="9">
        <f>L72+L84+L97+L124+L151+L163+L172+L184</f>
        <v>6960685.9000000004</v>
      </c>
      <c r="M193" s="74">
        <f t="shared" ref="M193:O194" si="137">M72+M84+M97+M124+M151+M163+M172+M184</f>
        <v>8229069.4299999997</v>
      </c>
      <c r="N193" s="9">
        <f t="shared" si="137"/>
        <v>4783751.29</v>
      </c>
      <c r="O193" s="9">
        <f>O72+O84+O97+O124+O151+O163+O172+O184</f>
        <v>4888591.29</v>
      </c>
      <c r="P193" s="100" t="s">
        <v>13</v>
      </c>
      <c r="Q193" s="100" t="s">
        <v>13</v>
      </c>
      <c r="R193" s="100" t="s">
        <v>13</v>
      </c>
      <c r="S193" s="100" t="s">
        <v>13</v>
      </c>
      <c r="T193" s="100" t="s">
        <v>13</v>
      </c>
      <c r="U193" s="100" t="s">
        <v>13</v>
      </c>
      <c r="V193" s="100" t="s">
        <v>13</v>
      </c>
      <c r="W193" s="100" t="s">
        <v>13</v>
      </c>
      <c r="X193" s="100" t="s">
        <v>13</v>
      </c>
      <c r="Y193" s="100" t="s">
        <v>13</v>
      </c>
      <c r="Z193" s="100" t="s">
        <v>13</v>
      </c>
    </row>
    <row r="194" spans="1:26" s="29" customFormat="1" ht="98.25" customHeight="1">
      <c r="A194" s="101"/>
      <c r="B194" s="12"/>
      <c r="C194" s="101"/>
      <c r="D194" s="101"/>
      <c r="E194" s="58"/>
      <c r="F194" s="28" t="s">
        <v>16</v>
      </c>
      <c r="G194" s="9">
        <f t="shared" ref="G194:G195" si="138">H194+I194+J194+K194+L194+M194+O194+N194</f>
        <v>36046663.419999994</v>
      </c>
      <c r="H194" s="3">
        <f>H73+H85+H98+H125+H152+H164</f>
        <v>0</v>
      </c>
      <c r="I194" s="3">
        <f>I73+I85+I98+I125+I152</f>
        <v>4386965.2700000005</v>
      </c>
      <c r="J194" s="3">
        <f>J73+J85+J98+J125+J152+J164</f>
        <v>6509423.3700000001</v>
      </c>
      <c r="K194" s="3">
        <f>K73+K85+K98+K125+K152+K164</f>
        <v>3910985.9499999993</v>
      </c>
      <c r="L194" s="3">
        <f>L73+L85+L98+L125+L152+L164+L173+L185</f>
        <v>4595859.42</v>
      </c>
      <c r="M194" s="69">
        <f>M73+M85+M98+M125+M152+M164+M173+M185</f>
        <v>6971086.8300000001</v>
      </c>
      <c r="N194" s="3">
        <f t="shared" si="137"/>
        <v>4783751.29</v>
      </c>
      <c r="O194" s="3">
        <f t="shared" si="137"/>
        <v>4888591.29</v>
      </c>
      <c r="P194" s="101"/>
      <c r="Q194" s="101"/>
      <c r="R194" s="101"/>
      <c r="S194" s="101"/>
      <c r="T194" s="101"/>
      <c r="U194" s="101"/>
      <c r="V194" s="101"/>
      <c r="W194" s="101"/>
      <c r="X194" s="101"/>
      <c r="Y194" s="101"/>
      <c r="Z194" s="101"/>
    </row>
    <row r="195" spans="1:26" s="29" customFormat="1" ht="63" customHeight="1">
      <c r="A195" s="102"/>
      <c r="B195" s="13"/>
      <c r="C195" s="102"/>
      <c r="D195" s="102"/>
      <c r="E195" s="59"/>
      <c r="F195" s="28" t="s">
        <v>17</v>
      </c>
      <c r="G195" s="9">
        <f t="shared" si="138"/>
        <v>8000013.7899999991</v>
      </c>
      <c r="H195" s="3">
        <f>H74+H86+H99+H126+H153+H165</f>
        <v>0</v>
      </c>
      <c r="I195" s="3">
        <f>I153+I108+I96</f>
        <v>2539855.41</v>
      </c>
      <c r="J195" s="3">
        <f>J74+J86+J99+J126+J153+J165</f>
        <v>1344420</v>
      </c>
      <c r="K195" s="3">
        <f>K74+K86+K99+K126+K153+K165</f>
        <v>1340867.22</v>
      </c>
      <c r="L195" s="3">
        <f>L74+L86+L99+L126+L153+L165+L174+L186</f>
        <v>2364826.48</v>
      </c>
      <c r="M195" s="69">
        <f>M74+M86+M99+M126+M153+M165+M174+M186</f>
        <v>410044.68</v>
      </c>
      <c r="N195" s="3">
        <f t="shared" ref="N195:O195" si="139">N74+N86+N99+N126+N153+N165+N174+N186</f>
        <v>0</v>
      </c>
      <c r="O195" s="3">
        <f t="shared" si="139"/>
        <v>0</v>
      </c>
      <c r="P195" s="102"/>
      <c r="Q195" s="102"/>
      <c r="R195" s="102"/>
      <c r="S195" s="102"/>
      <c r="T195" s="102"/>
      <c r="U195" s="102"/>
      <c r="V195" s="102"/>
      <c r="W195" s="102"/>
      <c r="X195" s="102"/>
      <c r="Y195" s="102"/>
      <c r="Z195" s="102"/>
    </row>
    <row r="196" spans="1:26" s="15" customFormat="1" ht="106.5" customHeight="1">
      <c r="A196" s="262" t="s">
        <v>143</v>
      </c>
      <c r="B196" s="263"/>
      <c r="C196" s="20">
        <v>2020</v>
      </c>
      <c r="D196" s="34">
        <v>2026</v>
      </c>
      <c r="E196" s="21" t="s">
        <v>13</v>
      </c>
      <c r="F196" s="21" t="s">
        <v>13</v>
      </c>
      <c r="G196" s="21" t="s">
        <v>13</v>
      </c>
      <c r="H196" s="8" t="s">
        <v>13</v>
      </c>
      <c r="I196" s="8" t="s">
        <v>13</v>
      </c>
      <c r="J196" s="8" t="s">
        <v>13</v>
      </c>
      <c r="K196" s="8" t="s">
        <v>13</v>
      </c>
      <c r="L196" s="8" t="s">
        <v>13</v>
      </c>
      <c r="M196" s="72" t="s">
        <v>13</v>
      </c>
      <c r="N196" s="8" t="s">
        <v>13</v>
      </c>
      <c r="O196" s="8" t="s">
        <v>13</v>
      </c>
      <c r="P196" s="22" t="s">
        <v>13</v>
      </c>
      <c r="Q196" s="22" t="s">
        <v>13</v>
      </c>
      <c r="R196" s="22" t="s">
        <v>13</v>
      </c>
      <c r="S196" s="22" t="s">
        <v>13</v>
      </c>
      <c r="T196" s="22" t="s">
        <v>13</v>
      </c>
      <c r="U196" s="22" t="s">
        <v>13</v>
      </c>
      <c r="V196" s="22" t="s">
        <v>13</v>
      </c>
      <c r="W196" s="35" t="s">
        <v>13</v>
      </c>
      <c r="X196" s="22" t="s">
        <v>13</v>
      </c>
      <c r="Y196" s="22" t="s">
        <v>13</v>
      </c>
      <c r="Z196" s="22" t="s">
        <v>13</v>
      </c>
    </row>
    <row r="197" spans="1:26" s="15" customFormat="1" ht="139.5" customHeight="1">
      <c r="A197" s="264" t="s">
        <v>185</v>
      </c>
      <c r="B197" s="265"/>
      <c r="C197" s="20">
        <v>2020</v>
      </c>
      <c r="D197" s="36">
        <v>2026</v>
      </c>
      <c r="E197" s="21" t="s">
        <v>13</v>
      </c>
      <c r="F197" s="21" t="s">
        <v>13</v>
      </c>
      <c r="G197" s="21" t="s">
        <v>13</v>
      </c>
      <c r="H197" s="8" t="s">
        <v>13</v>
      </c>
      <c r="I197" s="8" t="s">
        <v>13</v>
      </c>
      <c r="J197" s="8" t="s">
        <v>13</v>
      </c>
      <c r="K197" s="8" t="s">
        <v>13</v>
      </c>
      <c r="L197" s="8" t="s">
        <v>13</v>
      </c>
      <c r="M197" s="72" t="s">
        <v>13</v>
      </c>
      <c r="N197" s="8" t="s">
        <v>13</v>
      </c>
      <c r="O197" s="8" t="s">
        <v>13</v>
      </c>
      <c r="P197" s="22" t="s">
        <v>13</v>
      </c>
      <c r="Q197" s="22" t="s">
        <v>13</v>
      </c>
      <c r="R197" s="22" t="s">
        <v>13</v>
      </c>
      <c r="S197" s="22" t="s">
        <v>13</v>
      </c>
      <c r="T197" s="22" t="s">
        <v>13</v>
      </c>
      <c r="U197" s="22" t="s">
        <v>13</v>
      </c>
      <c r="V197" s="22" t="s">
        <v>13</v>
      </c>
      <c r="W197" s="35" t="s">
        <v>13</v>
      </c>
      <c r="X197" s="22" t="s">
        <v>13</v>
      </c>
      <c r="Y197" s="22" t="s">
        <v>13</v>
      </c>
      <c r="Z197" s="22" t="s">
        <v>13</v>
      </c>
    </row>
    <row r="198" spans="1:26" s="15" customFormat="1" ht="28.5" customHeight="1">
      <c r="A198" s="106"/>
      <c r="B198" s="179" t="s">
        <v>186</v>
      </c>
      <c r="C198" s="106">
        <v>2020</v>
      </c>
      <c r="D198" s="106">
        <v>2026</v>
      </c>
      <c r="E198" s="170" t="s">
        <v>14</v>
      </c>
      <c r="F198" s="23" t="s">
        <v>15</v>
      </c>
      <c r="G198" s="24">
        <f t="shared" ref="G198:O203" si="140">G201</f>
        <v>184420.59999999998</v>
      </c>
      <c r="H198" s="3">
        <f t="shared" si="140"/>
        <v>0</v>
      </c>
      <c r="I198" s="3">
        <f t="shared" si="140"/>
        <v>123094.39999999999</v>
      </c>
      <c r="J198" s="3">
        <f t="shared" si="140"/>
        <v>61326.2</v>
      </c>
      <c r="K198" s="3">
        <f t="shared" si="140"/>
        <v>0</v>
      </c>
      <c r="L198" s="3">
        <f t="shared" si="140"/>
        <v>0</v>
      </c>
      <c r="M198" s="69">
        <f t="shared" si="140"/>
        <v>0</v>
      </c>
      <c r="N198" s="3">
        <f t="shared" si="140"/>
        <v>0</v>
      </c>
      <c r="O198" s="3">
        <f t="shared" si="140"/>
        <v>0</v>
      </c>
      <c r="P198" s="106" t="s">
        <v>13</v>
      </c>
      <c r="Q198" s="106" t="s">
        <v>13</v>
      </c>
      <c r="R198" s="106" t="s">
        <v>13</v>
      </c>
      <c r="S198" s="106" t="s">
        <v>13</v>
      </c>
      <c r="T198" s="106" t="s">
        <v>13</v>
      </c>
      <c r="U198" s="106" t="s">
        <v>13</v>
      </c>
      <c r="V198" s="106" t="s">
        <v>13</v>
      </c>
      <c r="W198" s="100" t="s">
        <v>13</v>
      </c>
      <c r="X198" s="106" t="s">
        <v>13</v>
      </c>
      <c r="Y198" s="106" t="s">
        <v>13</v>
      </c>
      <c r="Z198" s="106" t="s">
        <v>13</v>
      </c>
    </row>
    <row r="199" spans="1:26" s="15" customFormat="1" ht="86.25" customHeight="1">
      <c r="A199" s="107"/>
      <c r="B199" s="180"/>
      <c r="C199" s="107"/>
      <c r="D199" s="107"/>
      <c r="E199" s="171"/>
      <c r="F199" s="23" t="s">
        <v>16</v>
      </c>
      <c r="G199" s="24">
        <f t="shared" si="140"/>
        <v>0</v>
      </c>
      <c r="H199" s="3">
        <f t="shared" si="140"/>
        <v>0</v>
      </c>
      <c r="I199" s="3">
        <f t="shared" si="140"/>
        <v>0</v>
      </c>
      <c r="J199" s="3">
        <f t="shared" si="140"/>
        <v>0</v>
      </c>
      <c r="K199" s="3">
        <f t="shared" si="140"/>
        <v>0</v>
      </c>
      <c r="L199" s="3">
        <f t="shared" si="140"/>
        <v>0</v>
      </c>
      <c r="M199" s="69">
        <f t="shared" si="140"/>
        <v>0</v>
      </c>
      <c r="N199" s="3">
        <f t="shared" si="140"/>
        <v>0</v>
      </c>
      <c r="O199" s="3">
        <f t="shared" si="140"/>
        <v>0</v>
      </c>
      <c r="P199" s="107"/>
      <c r="Q199" s="107"/>
      <c r="R199" s="107"/>
      <c r="S199" s="107"/>
      <c r="T199" s="107"/>
      <c r="U199" s="107"/>
      <c r="V199" s="107"/>
      <c r="W199" s="101"/>
      <c r="X199" s="107"/>
      <c r="Y199" s="107"/>
      <c r="Z199" s="107"/>
    </row>
    <row r="200" spans="1:26" s="15" customFormat="1" ht="64.5" customHeight="1">
      <c r="A200" s="108"/>
      <c r="B200" s="181"/>
      <c r="C200" s="108"/>
      <c r="D200" s="108"/>
      <c r="E200" s="172"/>
      <c r="F200" s="23" t="s">
        <v>17</v>
      </c>
      <c r="G200" s="24">
        <f t="shared" si="140"/>
        <v>184420.59999999998</v>
      </c>
      <c r="H200" s="3">
        <f t="shared" si="140"/>
        <v>0</v>
      </c>
      <c r="I200" s="3">
        <f t="shared" si="140"/>
        <v>123094.39999999999</v>
      </c>
      <c r="J200" s="3">
        <f t="shared" si="140"/>
        <v>61326.2</v>
      </c>
      <c r="K200" s="3">
        <f t="shared" si="140"/>
        <v>0</v>
      </c>
      <c r="L200" s="3"/>
      <c r="M200" s="73"/>
      <c r="N200" s="27"/>
      <c r="O200" s="27"/>
      <c r="P200" s="108"/>
      <c r="Q200" s="108"/>
      <c r="R200" s="108"/>
      <c r="S200" s="108"/>
      <c r="T200" s="108"/>
      <c r="U200" s="108"/>
      <c r="V200" s="108"/>
      <c r="W200" s="102"/>
      <c r="X200" s="108"/>
      <c r="Y200" s="108"/>
      <c r="Z200" s="108"/>
    </row>
    <row r="201" spans="1:26" s="15" customFormat="1" ht="26.25" customHeight="1">
      <c r="A201" s="106"/>
      <c r="B201" s="179" t="s">
        <v>187</v>
      </c>
      <c r="C201" s="106">
        <v>2020</v>
      </c>
      <c r="D201" s="106">
        <v>2026</v>
      </c>
      <c r="E201" s="170" t="s">
        <v>14</v>
      </c>
      <c r="F201" s="23" t="s">
        <v>15</v>
      </c>
      <c r="G201" s="24">
        <f t="shared" si="140"/>
        <v>184420.59999999998</v>
      </c>
      <c r="H201" s="3">
        <f t="shared" si="140"/>
        <v>0</v>
      </c>
      <c r="I201" s="3">
        <f t="shared" si="140"/>
        <v>123094.39999999999</v>
      </c>
      <c r="J201" s="3">
        <f t="shared" si="140"/>
        <v>61326.2</v>
      </c>
      <c r="K201" s="3">
        <f t="shared" si="140"/>
        <v>0</v>
      </c>
      <c r="L201" s="3"/>
      <c r="M201" s="73"/>
      <c r="N201" s="27"/>
      <c r="O201" s="27"/>
      <c r="P201" s="106" t="s">
        <v>13</v>
      </c>
      <c r="Q201" s="106" t="s">
        <v>13</v>
      </c>
      <c r="R201" s="106" t="s">
        <v>13</v>
      </c>
      <c r="S201" s="106" t="s">
        <v>13</v>
      </c>
      <c r="T201" s="106" t="s">
        <v>13</v>
      </c>
      <c r="U201" s="106" t="s">
        <v>13</v>
      </c>
      <c r="V201" s="106" t="s">
        <v>13</v>
      </c>
      <c r="W201" s="100" t="s">
        <v>13</v>
      </c>
      <c r="X201" s="106" t="s">
        <v>13</v>
      </c>
      <c r="Y201" s="106" t="s">
        <v>13</v>
      </c>
      <c r="Z201" s="106" t="s">
        <v>13</v>
      </c>
    </row>
    <row r="202" spans="1:26" s="15" customFormat="1" ht="84.75" customHeight="1">
      <c r="A202" s="107"/>
      <c r="B202" s="180"/>
      <c r="C202" s="107"/>
      <c r="D202" s="107"/>
      <c r="E202" s="171"/>
      <c r="F202" s="23" t="s">
        <v>16</v>
      </c>
      <c r="G202" s="24">
        <f>G205</f>
        <v>0</v>
      </c>
      <c r="H202" s="3"/>
      <c r="I202" s="3"/>
      <c r="J202" s="3">
        <v>0</v>
      </c>
      <c r="K202" s="3">
        <f t="shared" si="140"/>
        <v>0</v>
      </c>
      <c r="L202" s="3"/>
      <c r="M202" s="73"/>
      <c r="N202" s="27"/>
      <c r="O202" s="27"/>
      <c r="P202" s="107"/>
      <c r="Q202" s="107"/>
      <c r="R202" s="107"/>
      <c r="S202" s="107"/>
      <c r="T202" s="107"/>
      <c r="U202" s="107"/>
      <c r="V202" s="107"/>
      <c r="W202" s="101"/>
      <c r="X202" s="107"/>
      <c r="Y202" s="107"/>
      <c r="Z202" s="107"/>
    </row>
    <row r="203" spans="1:26" s="15" customFormat="1" ht="48.75" customHeight="1">
      <c r="A203" s="108"/>
      <c r="B203" s="181"/>
      <c r="C203" s="108"/>
      <c r="D203" s="108"/>
      <c r="E203" s="172"/>
      <c r="F203" s="23" t="s">
        <v>17</v>
      </c>
      <c r="G203" s="24">
        <f t="shared" si="140"/>
        <v>184420.59999999998</v>
      </c>
      <c r="H203" s="3">
        <f t="shared" si="140"/>
        <v>0</v>
      </c>
      <c r="I203" s="24">
        <f t="shared" si="140"/>
        <v>123094.39999999999</v>
      </c>
      <c r="J203" s="24">
        <f t="shared" si="140"/>
        <v>61326.2</v>
      </c>
      <c r="K203" s="3">
        <f t="shared" si="140"/>
        <v>0</v>
      </c>
      <c r="L203" s="3">
        <f t="shared" si="140"/>
        <v>0</v>
      </c>
      <c r="M203" s="75">
        <f t="shared" si="140"/>
        <v>0</v>
      </c>
      <c r="N203" s="24">
        <f t="shared" si="140"/>
        <v>0</v>
      </c>
      <c r="O203" s="24">
        <f t="shared" si="140"/>
        <v>0</v>
      </c>
      <c r="P203" s="108"/>
      <c r="Q203" s="108"/>
      <c r="R203" s="108"/>
      <c r="S203" s="108"/>
      <c r="T203" s="108"/>
      <c r="U203" s="108"/>
      <c r="V203" s="108"/>
      <c r="W203" s="102"/>
      <c r="X203" s="108"/>
      <c r="Y203" s="108"/>
      <c r="Z203" s="108"/>
    </row>
    <row r="204" spans="1:26" s="15" customFormat="1" ht="26.25" customHeight="1">
      <c r="A204" s="106"/>
      <c r="B204" s="167" t="s">
        <v>36</v>
      </c>
      <c r="C204" s="106">
        <v>2020</v>
      </c>
      <c r="D204" s="106">
        <v>2026</v>
      </c>
      <c r="E204" s="170" t="s">
        <v>14</v>
      </c>
      <c r="F204" s="23" t="s">
        <v>15</v>
      </c>
      <c r="G204" s="24">
        <f>H204+I204+J204+K204+L204+M204+O204+N204</f>
        <v>184420.59999999998</v>
      </c>
      <c r="H204" s="3">
        <f>H206</f>
        <v>0</v>
      </c>
      <c r="I204" s="3">
        <f>I206</f>
        <v>123094.39999999999</v>
      </c>
      <c r="J204" s="3">
        <f>J206</f>
        <v>61326.2</v>
      </c>
      <c r="K204" s="3">
        <f>K205+K206</f>
        <v>0</v>
      </c>
      <c r="L204" s="3"/>
      <c r="M204" s="73"/>
      <c r="N204" s="27"/>
      <c r="O204" s="27"/>
      <c r="P204" s="161" t="s">
        <v>50</v>
      </c>
      <c r="Q204" s="161" t="s">
        <v>52</v>
      </c>
      <c r="R204" s="173"/>
      <c r="S204" s="31">
        <v>0</v>
      </c>
      <c r="T204" s="173">
        <v>3</v>
      </c>
      <c r="U204" s="173">
        <v>17</v>
      </c>
      <c r="V204" s="176"/>
      <c r="W204" s="146"/>
      <c r="X204" s="176"/>
      <c r="Y204" s="176"/>
      <c r="Z204" s="176"/>
    </row>
    <row r="205" spans="1:26" s="15" customFormat="1" ht="98.25" customHeight="1">
      <c r="A205" s="107"/>
      <c r="B205" s="168"/>
      <c r="C205" s="107"/>
      <c r="D205" s="107"/>
      <c r="E205" s="171"/>
      <c r="F205" s="23" t="s">
        <v>16</v>
      </c>
      <c r="G205" s="24">
        <f t="shared" ref="G205:G206" si="141">H205+I205+J205+K205+L205+M205+O205+N205</f>
        <v>0</v>
      </c>
      <c r="H205" s="26"/>
      <c r="I205" s="26"/>
      <c r="J205" s="29"/>
      <c r="K205" s="3"/>
      <c r="L205" s="3"/>
      <c r="M205" s="73"/>
      <c r="N205" s="27"/>
      <c r="O205" s="27"/>
      <c r="P205" s="162"/>
      <c r="Q205" s="162"/>
      <c r="R205" s="174"/>
      <c r="S205" s="31"/>
      <c r="T205" s="174"/>
      <c r="U205" s="174"/>
      <c r="V205" s="177"/>
      <c r="W205" s="147"/>
      <c r="X205" s="177"/>
      <c r="Y205" s="177"/>
      <c r="Z205" s="177"/>
    </row>
    <row r="206" spans="1:26" s="15" customFormat="1" ht="64.5" customHeight="1">
      <c r="A206" s="108"/>
      <c r="B206" s="169"/>
      <c r="C206" s="108"/>
      <c r="D206" s="108"/>
      <c r="E206" s="172"/>
      <c r="F206" s="23" t="s">
        <v>17</v>
      </c>
      <c r="G206" s="24">
        <f t="shared" si="141"/>
        <v>184420.59999999998</v>
      </c>
      <c r="H206" s="3">
        <v>0</v>
      </c>
      <c r="I206" s="3">
        <v>123094.39999999999</v>
      </c>
      <c r="J206" s="3">
        <v>61326.2</v>
      </c>
      <c r="K206" s="3"/>
      <c r="L206" s="3"/>
      <c r="M206" s="73"/>
      <c r="N206" s="27"/>
      <c r="O206" s="27"/>
      <c r="P206" s="163"/>
      <c r="Q206" s="163"/>
      <c r="R206" s="175"/>
      <c r="S206" s="31"/>
      <c r="T206" s="175"/>
      <c r="U206" s="175"/>
      <c r="V206" s="178"/>
      <c r="W206" s="148"/>
      <c r="X206" s="178"/>
      <c r="Y206" s="178"/>
      <c r="Z206" s="178"/>
    </row>
    <row r="207" spans="1:26" s="29" customFormat="1" ht="24.75" customHeight="1">
      <c r="A207" s="100"/>
      <c r="B207" s="120" t="s">
        <v>37</v>
      </c>
      <c r="C207" s="106">
        <v>2020</v>
      </c>
      <c r="D207" s="100">
        <v>2026</v>
      </c>
      <c r="E207" s="185" t="s">
        <v>14</v>
      </c>
      <c r="F207" s="28" t="s">
        <v>15</v>
      </c>
      <c r="G207" s="9">
        <f t="shared" ref="G207:O208" si="142">G198</f>
        <v>184420.59999999998</v>
      </c>
      <c r="H207" s="9">
        <f t="shared" si="142"/>
        <v>0</v>
      </c>
      <c r="I207" s="9">
        <f t="shared" si="142"/>
        <v>123094.39999999999</v>
      </c>
      <c r="J207" s="9">
        <f t="shared" si="142"/>
        <v>61326.2</v>
      </c>
      <c r="K207" s="9">
        <f t="shared" si="142"/>
        <v>0</v>
      </c>
      <c r="L207" s="9">
        <f t="shared" si="142"/>
        <v>0</v>
      </c>
      <c r="M207" s="74">
        <f t="shared" si="142"/>
        <v>0</v>
      </c>
      <c r="N207" s="9">
        <f t="shared" si="142"/>
        <v>0</v>
      </c>
      <c r="O207" s="9">
        <f t="shared" si="142"/>
        <v>0</v>
      </c>
      <c r="P207" s="106" t="s">
        <v>13</v>
      </c>
      <c r="Q207" s="106" t="s">
        <v>13</v>
      </c>
      <c r="R207" s="106" t="s">
        <v>13</v>
      </c>
      <c r="S207" s="106" t="s">
        <v>13</v>
      </c>
      <c r="T207" s="106" t="s">
        <v>13</v>
      </c>
      <c r="U207" s="106" t="s">
        <v>13</v>
      </c>
      <c r="V207" s="106" t="s">
        <v>13</v>
      </c>
      <c r="W207" s="100" t="s">
        <v>13</v>
      </c>
      <c r="X207" s="106" t="s">
        <v>13</v>
      </c>
      <c r="Y207" s="106" t="s">
        <v>13</v>
      </c>
      <c r="Z207" s="106" t="s">
        <v>13</v>
      </c>
    </row>
    <row r="208" spans="1:26" s="29" customFormat="1" ht="85.5" customHeight="1">
      <c r="A208" s="101"/>
      <c r="B208" s="121"/>
      <c r="C208" s="107"/>
      <c r="D208" s="101"/>
      <c r="E208" s="186"/>
      <c r="F208" s="28" t="s">
        <v>16</v>
      </c>
      <c r="G208" s="9">
        <f t="shared" si="142"/>
        <v>0</v>
      </c>
      <c r="H208" s="3"/>
      <c r="I208" s="3"/>
      <c r="J208" s="3">
        <f t="shared" ref="J208:O208" si="143" xml:space="preserve"> J199</f>
        <v>0</v>
      </c>
      <c r="K208" s="3">
        <f t="shared" si="143"/>
        <v>0</v>
      </c>
      <c r="L208" s="3">
        <f t="shared" si="143"/>
        <v>0</v>
      </c>
      <c r="M208" s="69">
        <f t="shared" si="143"/>
        <v>0</v>
      </c>
      <c r="N208" s="3">
        <f t="shared" si="143"/>
        <v>0</v>
      </c>
      <c r="O208" s="3">
        <f t="shared" si="143"/>
        <v>0</v>
      </c>
      <c r="P208" s="107"/>
      <c r="Q208" s="107"/>
      <c r="R208" s="107"/>
      <c r="S208" s="107"/>
      <c r="T208" s="107"/>
      <c r="U208" s="107"/>
      <c r="V208" s="107"/>
      <c r="W208" s="101"/>
      <c r="X208" s="107"/>
      <c r="Y208" s="107"/>
      <c r="Z208" s="107"/>
    </row>
    <row r="209" spans="1:26" s="29" customFormat="1" ht="60">
      <c r="A209" s="102"/>
      <c r="B209" s="122"/>
      <c r="C209" s="108"/>
      <c r="D209" s="102"/>
      <c r="E209" s="187"/>
      <c r="F209" s="28" t="s">
        <v>17</v>
      </c>
      <c r="G209" s="3">
        <f>G200</f>
        <v>184420.59999999998</v>
      </c>
      <c r="H209" s="3">
        <f t="shared" ref="H209:O209" si="144">H200</f>
        <v>0</v>
      </c>
      <c r="I209" s="3">
        <f t="shared" si="144"/>
        <v>123094.39999999999</v>
      </c>
      <c r="J209" s="3">
        <f t="shared" si="144"/>
        <v>61326.2</v>
      </c>
      <c r="K209" s="3">
        <f t="shared" si="144"/>
        <v>0</v>
      </c>
      <c r="L209" s="3">
        <f t="shared" si="144"/>
        <v>0</v>
      </c>
      <c r="M209" s="69">
        <f t="shared" si="144"/>
        <v>0</v>
      </c>
      <c r="N209" s="3">
        <f t="shared" si="144"/>
        <v>0</v>
      </c>
      <c r="O209" s="3">
        <f t="shared" si="144"/>
        <v>0</v>
      </c>
      <c r="P209" s="108"/>
      <c r="Q209" s="108"/>
      <c r="R209" s="108"/>
      <c r="S209" s="108"/>
      <c r="T209" s="108"/>
      <c r="U209" s="108"/>
      <c r="V209" s="108"/>
      <c r="W209" s="102"/>
      <c r="X209" s="108"/>
      <c r="Y209" s="108"/>
      <c r="Z209" s="108"/>
    </row>
    <row r="210" spans="1:26" s="29" customFormat="1" ht="75" customHeight="1">
      <c r="A210" s="138" t="s">
        <v>87</v>
      </c>
      <c r="B210" s="139"/>
      <c r="C210" s="20">
        <v>2020</v>
      </c>
      <c r="D210" s="20">
        <v>2026</v>
      </c>
      <c r="E210" s="21" t="s">
        <v>13</v>
      </c>
      <c r="F210" s="21" t="s">
        <v>13</v>
      </c>
      <c r="G210" s="21" t="s">
        <v>13</v>
      </c>
      <c r="H210" s="8" t="s">
        <v>13</v>
      </c>
      <c r="I210" s="8" t="s">
        <v>13</v>
      </c>
      <c r="J210" s="8" t="s">
        <v>13</v>
      </c>
      <c r="K210" s="8" t="s">
        <v>13</v>
      </c>
      <c r="L210" s="8" t="s">
        <v>13</v>
      </c>
      <c r="M210" s="72" t="s">
        <v>13</v>
      </c>
      <c r="N210" s="8" t="s">
        <v>13</v>
      </c>
      <c r="O210" s="8" t="s">
        <v>13</v>
      </c>
      <c r="P210" s="22" t="s">
        <v>13</v>
      </c>
      <c r="Q210" s="22" t="s">
        <v>13</v>
      </c>
      <c r="R210" s="22" t="s">
        <v>13</v>
      </c>
      <c r="S210" s="22" t="s">
        <v>13</v>
      </c>
      <c r="T210" s="22" t="s">
        <v>13</v>
      </c>
      <c r="U210" s="22" t="s">
        <v>13</v>
      </c>
      <c r="V210" s="22" t="s">
        <v>13</v>
      </c>
      <c r="W210" s="35" t="s">
        <v>13</v>
      </c>
      <c r="X210" s="22" t="s">
        <v>13</v>
      </c>
      <c r="Y210" s="22" t="s">
        <v>13</v>
      </c>
      <c r="Z210" s="22" t="s">
        <v>13</v>
      </c>
    </row>
    <row r="211" spans="1:26" s="29" customFormat="1" ht="80.25" customHeight="1">
      <c r="A211" s="264" t="s">
        <v>188</v>
      </c>
      <c r="B211" s="265"/>
      <c r="C211" s="20">
        <v>2020</v>
      </c>
      <c r="D211" s="20">
        <v>2026</v>
      </c>
      <c r="E211" s="21" t="s">
        <v>13</v>
      </c>
      <c r="F211" s="21" t="s">
        <v>13</v>
      </c>
      <c r="G211" s="21" t="s">
        <v>13</v>
      </c>
      <c r="H211" s="8" t="s">
        <v>13</v>
      </c>
      <c r="I211" s="8" t="s">
        <v>13</v>
      </c>
      <c r="J211" s="8" t="s">
        <v>13</v>
      </c>
      <c r="K211" s="8" t="s">
        <v>13</v>
      </c>
      <c r="L211" s="8" t="s">
        <v>13</v>
      </c>
      <c r="M211" s="72" t="s">
        <v>13</v>
      </c>
      <c r="N211" s="8" t="s">
        <v>13</v>
      </c>
      <c r="O211" s="8" t="s">
        <v>13</v>
      </c>
      <c r="P211" s="8" t="s">
        <v>13</v>
      </c>
      <c r="Q211" s="8" t="s">
        <v>13</v>
      </c>
      <c r="R211" s="8" t="s">
        <v>13</v>
      </c>
      <c r="S211" s="8" t="s">
        <v>13</v>
      </c>
      <c r="T211" s="8" t="s">
        <v>13</v>
      </c>
      <c r="U211" s="8" t="s">
        <v>13</v>
      </c>
      <c r="V211" s="8" t="s">
        <v>13</v>
      </c>
      <c r="W211" s="8" t="s">
        <v>13</v>
      </c>
      <c r="X211" s="8" t="s">
        <v>13</v>
      </c>
      <c r="Y211" s="8" t="s">
        <v>13</v>
      </c>
      <c r="Z211" s="8" t="s">
        <v>13</v>
      </c>
    </row>
    <row r="212" spans="1:26" s="29" customFormat="1" ht="27.75" customHeight="1">
      <c r="A212" s="43"/>
      <c r="B212" s="155" t="s">
        <v>189</v>
      </c>
      <c r="C212" s="100">
        <v>2020</v>
      </c>
      <c r="D212" s="100">
        <v>2026</v>
      </c>
      <c r="E212" s="103" t="s">
        <v>14</v>
      </c>
      <c r="F212" s="23" t="s">
        <v>15</v>
      </c>
      <c r="G212" s="3">
        <f>H212+I212+J212+K212+L212+M212+O212+N212</f>
        <v>249401680.50999999</v>
      </c>
      <c r="H212" s="3">
        <f t="shared" ref="H212:O213" si="145">H217</f>
        <v>0</v>
      </c>
      <c r="I212" s="3">
        <f t="shared" si="145"/>
        <v>56635880.410000004</v>
      </c>
      <c r="J212" s="3">
        <f t="shared" si="145"/>
        <v>118159967.09999999</v>
      </c>
      <c r="K212" s="3">
        <f t="shared" si="145"/>
        <v>4201897.08</v>
      </c>
      <c r="L212" s="3">
        <f t="shared" si="145"/>
        <v>12065202.23</v>
      </c>
      <c r="M212" s="69">
        <f t="shared" si="145"/>
        <v>50982203.68999999</v>
      </c>
      <c r="N212" s="3">
        <f t="shared" si="145"/>
        <v>3751895</v>
      </c>
      <c r="O212" s="3">
        <f t="shared" si="145"/>
        <v>3604635</v>
      </c>
      <c r="P212" s="106" t="s">
        <v>13</v>
      </c>
      <c r="Q212" s="106" t="s">
        <v>13</v>
      </c>
      <c r="R212" s="106" t="s">
        <v>13</v>
      </c>
      <c r="S212" s="106" t="s">
        <v>13</v>
      </c>
      <c r="T212" s="106" t="s">
        <v>13</v>
      </c>
      <c r="U212" s="106" t="s">
        <v>13</v>
      </c>
      <c r="V212" s="106" t="s">
        <v>13</v>
      </c>
      <c r="W212" s="100" t="s">
        <v>13</v>
      </c>
      <c r="X212" s="106" t="s">
        <v>13</v>
      </c>
      <c r="Y212" s="106" t="s">
        <v>13</v>
      </c>
      <c r="Z212" s="106" t="s">
        <v>13</v>
      </c>
    </row>
    <row r="213" spans="1:26" s="29" customFormat="1" ht="85.5" customHeight="1">
      <c r="A213" s="43"/>
      <c r="B213" s="156"/>
      <c r="C213" s="101"/>
      <c r="D213" s="101"/>
      <c r="E213" s="104"/>
      <c r="F213" s="23" t="s">
        <v>16</v>
      </c>
      <c r="G213" s="3">
        <f t="shared" ref="G213:G214" si="146">H213+I213+J213+K213+L213+M213+O213+N213</f>
        <v>36789400.409999996</v>
      </c>
      <c r="H213" s="3">
        <f t="shared" si="145"/>
        <v>0</v>
      </c>
      <c r="I213" s="3">
        <f t="shared" si="145"/>
        <v>5714474.0100000007</v>
      </c>
      <c r="J213" s="3">
        <f t="shared" si="145"/>
        <v>8483554.8699999992</v>
      </c>
      <c r="K213" s="3">
        <f t="shared" si="145"/>
        <v>3238566.3</v>
      </c>
      <c r="L213" s="3">
        <f t="shared" si="145"/>
        <v>4065202.23</v>
      </c>
      <c r="M213" s="69">
        <f t="shared" si="145"/>
        <v>7931073</v>
      </c>
      <c r="N213" s="3">
        <f t="shared" si="145"/>
        <v>3751895</v>
      </c>
      <c r="O213" s="3">
        <f t="shared" si="145"/>
        <v>3604635</v>
      </c>
      <c r="P213" s="107"/>
      <c r="Q213" s="107"/>
      <c r="R213" s="107"/>
      <c r="S213" s="107"/>
      <c r="T213" s="107"/>
      <c r="U213" s="107"/>
      <c r="V213" s="107"/>
      <c r="W213" s="101"/>
      <c r="X213" s="107"/>
      <c r="Y213" s="107"/>
      <c r="Z213" s="107"/>
    </row>
    <row r="214" spans="1:26" s="29" customFormat="1" ht="63" customHeight="1">
      <c r="A214" s="61"/>
      <c r="B214" s="156"/>
      <c r="C214" s="101"/>
      <c r="D214" s="101"/>
      <c r="E214" s="104"/>
      <c r="F214" s="23" t="s">
        <v>17</v>
      </c>
      <c r="G214" s="3">
        <f t="shared" si="146"/>
        <v>212477470.09999999</v>
      </c>
      <c r="H214" s="3">
        <f t="shared" ref="H214:J214" si="147">H219</f>
        <v>0</v>
      </c>
      <c r="I214" s="3">
        <f t="shared" si="147"/>
        <v>50921406.400000006</v>
      </c>
      <c r="J214" s="3">
        <f t="shared" si="147"/>
        <v>109676412.23</v>
      </c>
      <c r="K214" s="3">
        <f>K219</f>
        <v>963330.78</v>
      </c>
      <c r="L214" s="3">
        <f t="shared" ref="L214:O215" si="148">L219</f>
        <v>8000000</v>
      </c>
      <c r="M214" s="69">
        <f t="shared" si="148"/>
        <v>42916320.689999998</v>
      </c>
      <c r="N214" s="3">
        <f t="shared" si="148"/>
        <v>0</v>
      </c>
      <c r="O214" s="3">
        <f t="shared" si="148"/>
        <v>0</v>
      </c>
      <c r="P214" s="107"/>
      <c r="Q214" s="107"/>
      <c r="R214" s="108"/>
      <c r="S214" s="108"/>
      <c r="T214" s="107"/>
      <c r="U214" s="107"/>
      <c r="V214" s="107"/>
      <c r="W214" s="101"/>
      <c r="X214" s="107"/>
      <c r="Y214" s="107"/>
      <c r="Z214" s="107"/>
    </row>
    <row r="215" spans="1:26" s="92" customFormat="1" ht="36.75" customHeight="1">
      <c r="A215" s="85"/>
      <c r="B215" s="156"/>
      <c r="C215" s="101"/>
      <c r="D215" s="101"/>
      <c r="E215" s="104"/>
      <c r="F215" s="89" t="s">
        <v>147</v>
      </c>
      <c r="G215" s="90">
        <f>H215+I215+J215+K215+L215+M215</f>
        <v>134810</v>
      </c>
      <c r="H215" s="90"/>
      <c r="I215" s="90"/>
      <c r="J215" s="91"/>
      <c r="K215" s="90"/>
      <c r="L215" s="91"/>
      <c r="M215" s="69">
        <f>M220</f>
        <v>134810</v>
      </c>
      <c r="N215" s="91"/>
      <c r="O215" s="90"/>
      <c r="P215" s="107"/>
      <c r="Q215" s="107"/>
      <c r="R215" s="80"/>
      <c r="S215" s="80"/>
      <c r="T215" s="107"/>
      <c r="U215" s="107"/>
      <c r="V215" s="107"/>
      <c r="W215" s="101"/>
      <c r="X215" s="107"/>
      <c r="Y215" s="107"/>
      <c r="Z215" s="107"/>
    </row>
    <row r="216" spans="1:26" s="92" customFormat="1" ht="36" customHeight="1">
      <c r="A216" s="85"/>
      <c r="B216" s="157"/>
      <c r="C216" s="102"/>
      <c r="D216" s="102"/>
      <c r="E216" s="105"/>
      <c r="F216" s="89" t="s">
        <v>148</v>
      </c>
      <c r="G216" s="90">
        <f>H216+I216+J216+K216+L216+M216</f>
        <v>0</v>
      </c>
      <c r="H216" s="90"/>
      <c r="I216" s="90"/>
      <c r="J216" s="91"/>
      <c r="K216" s="90"/>
      <c r="L216" s="91"/>
      <c r="M216" s="96"/>
      <c r="N216" s="91"/>
      <c r="O216" s="91"/>
      <c r="P216" s="108"/>
      <c r="Q216" s="108"/>
      <c r="R216" s="80"/>
      <c r="S216" s="80"/>
      <c r="T216" s="108"/>
      <c r="U216" s="108"/>
      <c r="V216" s="108"/>
      <c r="W216" s="102"/>
      <c r="X216" s="108"/>
      <c r="Y216" s="108"/>
      <c r="Z216" s="108"/>
    </row>
    <row r="217" spans="1:26" s="29" customFormat="1" ht="25.5" customHeight="1">
      <c r="A217" s="42"/>
      <c r="B217" s="155" t="s">
        <v>190</v>
      </c>
      <c r="C217" s="100">
        <v>2020</v>
      </c>
      <c r="D217" s="100">
        <v>2026</v>
      </c>
      <c r="E217" s="103" t="s">
        <v>14</v>
      </c>
      <c r="F217" s="23" t="s">
        <v>15</v>
      </c>
      <c r="G217" s="3">
        <f>H217+I217+J217+K217+L217+M217+O217+N217</f>
        <v>249401680.50999999</v>
      </c>
      <c r="H217" s="3">
        <f t="shared" ref="H217:J219" si="149">H293</f>
        <v>0</v>
      </c>
      <c r="I217" s="3">
        <f t="shared" si="149"/>
        <v>56635880.410000004</v>
      </c>
      <c r="J217" s="3">
        <f t="shared" si="149"/>
        <v>118159967.09999999</v>
      </c>
      <c r="K217" s="3">
        <f>K293</f>
        <v>4201897.08</v>
      </c>
      <c r="L217" s="3">
        <f t="shared" ref="L217:O219" si="150">L293</f>
        <v>12065202.23</v>
      </c>
      <c r="M217" s="69">
        <f t="shared" si="150"/>
        <v>50982203.68999999</v>
      </c>
      <c r="N217" s="3">
        <f t="shared" si="150"/>
        <v>3751895</v>
      </c>
      <c r="O217" s="3">
        <f t="shared" si="150"/>
        <v>3604635</v>
      </c>
      <c r="P217" s="106" t="s">
        <v>13</v>
      </c>
      <c r="Q217" s="106" t="s">
        <v>13</v>
      </c>
      <c r="R217" s="106" t="s">
        <v>13</v>
      </c>
      <c r="S217" s="106" t="s">
        <v>13</v>
      </c>
      <c r="T217" s="106" t="s">
        <v>13</v>
      </c>
      <c r="U217" s="106" t="s">
        <v>13</v>
      </c>
      <c r="V217" s="106" t="s">
        <v>13</v>
      </c>
      <c r="W217" s="100" t="s">
        <v>13</v>
      </c>
      <c r="X217" s="106" t="s">
        <v>13</v>
      </c>
      <c r="Y217" s="106" t="s">
        <v>13</v>
      </c>
      <c r="Z217" s="106" t="s">
        <v>13</v>
      </c>
    </row>
    <row r="218" spans="1:26" s="29" customFormat="1" ht="99" customHeight="1">
      <c r="A218" s="42"/>
      <c r="B218" s="156"/>
      <c r="C218" s="101"/>
      <c r="D218" s="101"/>
      <c r="E218" s="104"/>
      <c r="F218" s="23" t="s">
        <v>16</v>
      </c>
      <c r="G218" s="3">
        <f>H218+I218+J218+K218+L218+M218+O218+N218</f>
        <v>36789400.409999996</v>
      </c>
      <c r="H218" s="3">
        <f t="shared" si="149"/>
        <v>0</v>
      </c>
      <c r="I218" s="3">
        <f t="shared" si="149"/>
        <v>5714474.0100000007</v>
      </c>
      <c r="J218" s="3">
        <f t="shared" si="149"/>
        <v>8483554.8699999992</v>
      </c>
      <c r="K218" s="3">
        <f>K294</f>
        <v>3238566.3</v>
      </c>
      <c r="L218" s="3">
        <f>L294</f>
        <v>4065202.23</v>
      </c>
      <c r="M218" s="69">
        <f>M294</f>
        <v>7931073</v>
      </c>
      <c r="N218" s="3">
        <f t="shared" si="150"/>
        <v>3751895</v>
      </c>
      <c r="O218" s="3">
        <f t="shared" si="150"/>
        <v>3604635</v>
      </c>
      <c r="P218" s="107"/>
      <c r="Q218" s="107"/>
      <c r="R218" s="107"/>
      <c r="S218" s="107"/>
      <c r="T218" s="107"/>
      <c r="U218" s="107"/>
      <c r="V218" s="107"/>
      <c r="W218" s="101"/>
      <c r="X218" s="107"/>
      <c r="Y218" s="107"/>
      <c r="Z218" s="107"/>
    </row>
    <row r="219" spans="1:26" s="29" customFormat="1" ht="62.25" customHeight="1">
      <c r="A219" s="42"/>
      <c r="B219" s="156"/>
      <c r="C219" s="101"/>
      <c r="D219" s="101"/>
      <c r="E219" s="104"/>
      <c r="F219" s="23" t="s">
        <v>17</v>
      </c>
      <c r="G219" s="3">
        <f t="shared" ref="G219" si="151">H219+I219+J219+K219+L219+M219+O219+N219</f>
        <v>212477470.09999999</v>
      </c>
      <c r="H219" s="3">
        <f t="shared" si="149"/>
        <v>0</v>
      </c>
      <c r="I219" s="3">
        <f t="shared" si="149"/>
        <v>50921406.400000006</v>
      </c>
      <c r="J219" s="3">
        <f t="shared" si="149"/>
        <v>109676412.23</v>
      </c>
      <c r="K219" s="3">
        <f>K295</f>
        <v>963330.78</v>
      </c>
      <c r="L219" s="3">
        <f t="shared" ref="L219:O219" si="152">L295</f>
        <v>8000000</v>
      </c>
      <c r="M219" s="69">
        <f>M295</f>
        <v>42916320.689999998</v>
      </c>
      <c r="N219" s="3">
        <f t="shared" si="150"/>
        <v>0</v>
      </c>
      <c r="O219" s="3">
        <f t="shared" si="152"/>
        <v>0</v>
      </c>
      <c r="P219" s="107"/>
      <c r="Q219" s="107"/>
      <c r="R219" s="108"/>
      <c r="S219" s="108"/>
      <c r="T219" s="107"/>
      <c r="U219" s="107"/>
      <c r="V219" s="107"/>
      <c r="W219" s="101"/>
      <c r="X219" s="107"/>
      <c r="Y219" s="107"/>
      <c r="Z219" s="107"/>
    </row>
    <row r="220" spans="1:26" s="92" customFormat="1" ht="36">
      <c r="A220" s="85"/>
      <c r="B220" s="156"/>
      <c r="C220" s="101"/>
      <c r="D220" s="101"/>
      <c r="E220" s="104"/>
      <c r="F220" s="89" t="s">
        <v>147</v>
      </c>
      <c r="G220" s="90">
        <f>H220+I220+J220+K220+L220+M220</f>
        <v>134810</v>
      </c>
      <c r="H220" s="90"/>
      <c r="I220" s="90"/>
      <c r="J220" s="91"/>
      <c r="K220" s="90"/>
      <c r="L220" s="91"/>
      <c r="M220" s="69">
        <f>M296</f>
        <v>134810</v>
      </c>
      <c r="N220" s="91"/>
      <c r="O220" s="90"/>
      <c r="P220" s="107"/>
      <c r="Q220" s="107"/>
      <c r="R220" s="80"/>
      <c r="S220" s="80"/>
      <c r="T220" s="107"/>
      <c r="U220" s="107"/>
      <c r="V220" s="107"/>
      <c r="W220" s="101"/>
      <c r="X220" s="107"/>
      <c r="Y220" s="107"/>
      <c r="Z220" s="107"/>
    </row>
    <row r="221" spans="1:26" s="92" customFormat="1" ht="36">
      <c r="A221" s="85"/>
      <c r="B221" s="157"/>
      <c r="C221" s="102"/>
      <c r="D221" s="102"/>
      <c r="E221" s="105"/>
      <c r="F221" s="89" t="s">
        <v>148</v>
      </c>
      <c r="G221" s="90">
        <f>H221+I221+J221+K221+L221+M221</f>
        <v>0</v>
      </c>
      <c r="H221" s="90"/>
      <c r="I221" s="90"/>
      <c r="J221" s="91"/>
      <c r="K221" s="90"/>
      <c r="L221" s="91"/>
      <c r="M221" s="96"/>
      <c r="N221" s="91"/>
      <c r="O221" s="91"/>
      <c r="P221" s="108"/>
      <c r="Q221" s="108"/>
      <c r="R221" s="80"/>
      <c r="S221" s="80"/>
      <c r="T221" s="108"/>
      <c r="U221" s="108"/>
      <c r="V221" s="108"/>
      <c r="W221" s="102"/>
      <c r="X221" s="108"/>
      <c r="Y221" s="108"/>
      <c r="Z221" s="108"/>
    </row>
    <row r="222" spans="1:26" s="29" customFormat="1" ht="28.5" customHeight="1">
      <c r="A222" s="60"/>
      <c r="B222" s="132" t="s">
        <v>28</v>
      </c>
      <c r="C222" s="100">
        <v>2020</v>
      </c>
      <c r="D222" s="100">
        <v>2026</v>
      </c>
      <c r="E222" s="103" t="s">
        <v>14</v>
      </c>
      <c r="F222" s="23" t="s">
        <v>15</v>
      </c>
      <c r="G222" s="3">
        <f>H222+I222+J222+K222+L222+M222+O222+N222</f>
        <v>3436121.16</v>
      </c>
      <c r="H222" s="3">
        <f>H223+H224</f>
        <v>0</v>
      </c>
      <c r="I222" s="3">
        <f t="shared" ref="I222:J222" si="153">I223+I224</f>
        <v>730603.59</v>
      </c>
      <c r="J222" s="3">
        <f t="shared" si="153"/>
        <v>0</v>
      </c>
      <c r="K222" s="3">
        <f>K223+K224</f>
        <v>659420.57999999996</v>
      </c>
      <c r="L222" s="3">
        <f t="shared" ref="L222:O222" si="154">L223+L224</f>
        <v>683217.31</v>
      </c>
      <c r="M222" s="69">
        <f t="shared" si="154"/>
        <v>62879.68</v>
      </c>
      <c r="N222" s="3">
        <f t="shared" si="154"/>
        <v>500000</v>
      </c>
      <c r="O222" s="3">
        <f t="shared" si="154"/>
        <v>800000</v>
      </c>
      <c r="P222" s="164" t="s">
        <v>117</v>
      </c>
      <c r="Q222" s="146" t="s">
        <v>42</v>
      </c>
      <c r="R222" s="146"/>
      <c r="S222" s="10"/>
      <c r="T222" s="146">
        <v>60</v>
      </c>
      <c r="U222" s="146">
        <v>65</v>
      </c>
      <c r="V222" s="146">
        <v>70</v>
      </c>
      <c r="W222" s="146">
        <v>70</v>
      </c>
      <c r="X222" s="146">
        <v>70</v>
      </c>
      <c r="Y222" s="146">
        <v>70</v>
      </c>
      <c r="Z222" s="146">
        <v>70</v>
      </c>
    </row>
    <row r="223" spans="1:26" s="29" customFormat="1" ht="99" customHeight="1">
      <c r="A223" s="43"/>
      <c r="B223" s="133"/>
      <c r="C223" s="101"/>
      <c r="D223" s="101"/>
      <c r="E223" s="104"/>
      <c r="F223" s="23" t="s">
        <v>16</v>
      </c>
      <c r="G223" s="3">
        <f>H223+I223+J223+K223+L223+M223+O223+N223</f>
        <v>3436121.16</v>
      </c>
      <c r="H223" s="3">
        <v>0</v>
      </c>
      <c r="I223" s="3">
        <v>730603.59</v>
      </c>
      <c r="J223" s="3">
        <v>0</v>
      </c>
      <c r="K223" s="3">
        <v>659420.57999999996</v>
      </c>
      <c r="L223" s="3">
        <v>683217.31</v>
      </c>
      <c r="M223" s="69">
        <v>62879.68</v>
      </c>
      <c r="N223" s="3">
        <v>500000</v>
      </c>
      <c r="O223" s="3">
        <v>800000</v>
      </c>
      <c r="P223" s="165"/>
      <c r="Q223" s="147"/>
      <c r="R223" s="147"/>
      <c r="S223" s="10"/>
      <c r="T223" s="147"/>
      <c r="U223" s="147"/>
      <c r="V223" s="147"/>
      <c r="W223" s="147"/>
      <c r="X223" s="147"/>
      <c r="Y223" s="147"/>
      <c r="Z223" s="147"/>
    </row>
    <row r="224" spans="1:26" s="29" customFormat="1" ht="62.25" customHeight="1">
      <c r="A224" s="61"/>
      <c r="B224" s="134"/>
      <c r="C224" s="102"/>
      <c r="D224" s="102"/>
      <c r="E224" s="105"/>
      <c r="F224" s="23" t="s">
        <v>17</v>
      </c>
      <c r="G224" s="3">
        <f t="shared" ref="G224" si="155">H224+I224+J224+K224+L224+M224+O224+N224</f>
        <v>0</v>
      </c>
      <c r="H224" s="3">
        <v>0</v>
      </c>
      <c r="I224" s="3"/>
      <c r="J224" s="3"/>
      <c r="K224" s="3"/>
      <c r="L224" s="3"/>
      <c r="M224" s="73"/>
      <c r="N224" s="27"/>
      <c r="O224" s="27"/>
      <c r="P224" s="166"/>
      <c r="Q224" s="148"/>
      <c r="R224" s="148"/>
      <c r="S224" s="10"/>
      <c r="T224" s="148"/>
      <c r="U224" s="148"/>
      <c r="V224" s="148"/>
      <c r="W224" s="148"/>
      <c r="X224" s="148"/>
      <c r="Y224" s="148"/>
      <c r="Z224" s="148"/>
    </row>
    <row r="225" spans="1:26" s="29" customFormat="1" ht="26.25" customHeight="1">
      <c r="A225" s="60"/>
      <c r="B225" s="132" t="s">
        <v>40</v>
      </c>
      <c r="C225" s="100">
        <v>2020</v>
      </c>
      <c r="D225" s="100">
        <v>2026</v>
      </c>
      <c r="E225" s="103" t="s">
        <v>14</v>
      </c>
      <c r="F225" s="23" t="s">
        <v>15</v>
      </c>
      <c r="G225" s="3">
        <f>H225+I225+J225+K225+L225+M225+O225+N225</f>
        <v>544859.17999999993</v>
      </c>
      <c r="H225" s="3">
        <f>H226+H227</f>
        <v>0</v>
      </c>
      <c r="I225" s="3">
        <f t="shared" ref="I225:J225" si="156">I226+I227</f>
        <v>145223.35999999999</v>
      </c>
      <c r="J225" s="3">
        <f t="shared" si="156"/>
        <v>153519.82</v>
      </c>
      <c r="K225" s="3">
        <f>K226+K227</f>
        <v>177930</v>
      </c>
      <c r="L225" s="3">
        <f>L226+L227</f>
        <v>15352</v>
      </c>
      <c r="M225" s="69">
        <f t="shared" ref="M225:O225" si="157">M226+M227</f>
        <v>52834</v>
      </c>
      <c r="N225" s="3">
        <f t="shared" si="157"/>
        <v>0</v>
      </c>
      <c r="O225" s="3">
        <f t="shared" si="157"/>
        <v>0</v>
      </c>
      <c r="P225" s="164" t="s">
        <v>118</v>
      </c>
      <c r="Q225" s="143" t="s">
        <v>42</v>
      </c>
      <c r="R225" s="146"/>
      <c r="S225" s="10">
        <v>0</v>
      </c>
      <c r="T225" s="146">
        <v>100</v>
      </c>
      <c r="U225" s="146">
        <v>100</v>
      </c>
      <c r="V225" s="146">
        <v>100</v>
      </c>
      <c r="W225" s="146">
        <v>100</v>
      </c>
      <c r="X225" s="146"/>
      <c r="Y225" s="146"/>
      <c r="Z225" s="146"/>
    </row>
    <row r="226" spans="1:26" s="29" customFormat="1" ht="98.25" customHeight="1">
      <c r="A226" s="43"/>
      <c r="B226" s="133"/>
      <c r="C226" s="101"/>
      <c r="D226" s="101"/>
      <c r="E226" s="104"/>
      <c r="F226" s="23" t="s">
        <v>16</v>
      </c>
      <c r="G226" s="3">
        <f>H226+I226+J226+K226+L226+M226+O226+N226</f>
        <v>544859.17999999993</v>
      </c>
      <c r="H226" s="3">
        <v>0</v>
      </c>
      <c r="I226" s="3">
        <v>145223.35999999999</v>
      </c>
      <c r="J226" s="3">
        <v>153519.82</v>
      </c>
      <c r="K226" s="3">
        <v>177930</v>
      </c>
      <c r="L226" s="3">
        <v>15352</v>
      </c>
      <c r="M226" s="69">
        <v>52834</v>
      </c>
      <c r="N226" s="3"/>
      <c r="O226" s="3"/>
      <c r="P226" s="165"/>
      <c r="Q226" s="144"/>
      <c r="R226" s="147"/>
      <c r="S226" s="10"/>
      <c r="T226" s="147"/>
      <c r="U226" s="147"/>
      <c r="V226" s="147"/>
      <c r="W226" s="147"/>
      <c r="X226" s="147"/>
      <c r="Y226" s="147"/>
      <c r="Z226" s="147"/>
    </row>
    <row r="227" spans="1:26" s="29" customFormat="1" ht="64.5" customHeight="1">
      <c r="A227" s="61"/>
      <c r="B227" s="134"/>
      <c r="C227" s="102"/>
      <c r="D227" s="102"/>
      <c r="E227" s="105"/>
      <c r="F227" s="23" t="s">
        <v>17</v>
      </c>
      <c r="G227" s="3">
        <f>H227+I227+J227+K227+L227+M227+O227+N227</f>
        <v>0</v>
      </c>
      <c r="H227" s="3"/>
      <c r="I227" s="3"/>
      <c r="J227" s="3"/>
      <c r="K227" s="3"/>
      <c r="L227" s="3"/>
      <c r="M227" s="73"/>
      <c r="N227" s="27"/>
      <c r="O227" s="27"/>
      <c r="P227" s="166"/>
      <c r="Q227" s="145"/>
      <c r="R227" s="148"/>
      <c r="S227" s="10"/>
      <c r="T227" s="148"/>
      <c r="U227" s="148"/>
      <c r="V227" s="148"/>
      <c r="W227" s="148"/>
      <c r="X227" s="148"/>
      <c r="Y227" s="148"/>
      <c r="Z227" s="148"/>
    </row>
    <row r="228" spans="1:26" s="29" customFormat="1" ht="26.25" customHeight="1">
      <c r="A228" s="60"/>
      <c r="B228" s="132" t="s">
        <v>29</v>
      </c>
      <c r="C228" s="100">
        <v>2020</v>
      </c>
      <c r="D228" s="100">
        <v>2026</v>
      </c>
      <c r="E228" s="103" t="s">
        <v>14</v>
      </c>
      <c r="F228" s="23" t="s">
        <v>15</v>
      </c>
      <c r="G228" s="3">
        <f>H228+I228+J228+K228+L228+M228+O228+N228</f>
        <v>14244999.960000001</v>
      </c>
      <c r="H228" s="3">
        <f t="shared" ref="H228" si="158">H229+H230</f>
        <v>0</v>
      </c>
      <c r="I228" s="3">
        <f>I229+I230</f>
        <v>1142710.77</v>
      </c>
      <c r="J228" s="3">
        <f t="shared" ref="J228" si="159">J229+J230</f>
        <v>2536296.89</v>
      </c>
      <c r="K228" s="3">
        <f>K229+K230</f>
        <v>1812687.59</v>
      </c>
      <c r="L228" s="3">
        <f>L229+L230</f>
        <v>2897235.71</v>
      </c>
      <c r="M228" s="69">
        <f t="shared" ref="M228:O228" si="160">M229+M230</f>
        <v>2700539</v>
      </c>
      <c r="N228" s="3">
        <f t="shared" si="160"/>
        <v>1756895</v>
      </c>
      <c r="O228" s="3">
        <f t="shared" si="160"/>
        <v>1398635</v>
      </c>
      <c r="P228" s="164" t="s">
        <v>117</v>
      </c>
      <c r="Q228" s="146" t="s">
        <v>42</v>
      </c>
      <c r="R228" s="146"/>
      <c r="S228" s="10"/>
      <c r="T228" s="146">
        <v>60</v>
      </c>
      <c r="U228" s="146">
        <v>65</v>
      </c>
      <c r="V228" s="146">
        <v>70</v>
      </c>
      <c r="W228" s="146">
        <v>70</v>
      </c>
      <c r="X228" s="146">
        <v>70</v>
      </c>
      <c r="Y228" s="146">
        <v>70</v>
      </c>
      <c r="Z228" s="146">
        <v>70</v>
      </c>
    </row>
    <row r="229" spans="1:26" s="29" customFormat="1" ht="102" customHeight="1">
      <c r="A229" s="43"/>
      <c r="B229" s="133"/>
      <c r="C229" s="101"/>
      <c r="D229" s="101"/>
      <c r="E229" s="104"/>
      <c r="F229" s="23" t="s">
        <v>16</v>
      </c>
      <c r="G229" s="3">
        <f t="shared" ref="G229:G230" si="161">H229+I229+J229+K229+L229+M229+O229+N229</f>
        <v>14244999.960000001</v>
      </c>
      <c r="H229" s="3">
        <v>0</v>
      </c>
      <c r="I229" s="3">
        <v>1142710.77</v>
      </c>
      <c r="J229" s="3">
        <v>2536296.89</v>
      </c>
      <c r="K229" s="3">
        <v>1812687.59</v>
      </c>
      <c r="L229" s="3">
        <v>2897235.71</v>
      </c>
      <c r="M229" s="69">
        <v>2700539</v>
      </c>
      <c r="N229" s="3">
        <v>1756895</v>
      </c>
      <c r="O229" s="3">
        <v>1398635</v>
      </c>
      <c r="P229" s="165"/>
      <c r="Q229" s="147"/>
      <c r="R229" s="147"/>
      <c r="S229" s="10"/>
      <c r="T229" s="147"/>
      <c r="U229" s="147"/>
      <c r="V229" s="147"/>
      <c r="W229" s="147"/>
      <c r="X229" s="147"/>
      <c r="Y229" s="147"/>
      <c r="Z229" s="147"/>
    </row>
    <row r="230" spans="1:26" s="29" customFormat="1" ht="64.5" customHeight="1">
      <c r="A230" s="61"/>
      <c r="B230" s="134"/>
      <c r="C230" s="102"/>
      <c r="D230" s="102"/>
      <c r="E230" s="105"/>
      <c r="F230" s="23" t="s">
        <v>17</v>
      </c>
      <c r="G230" s="3">
        <f t="shared" si="161"/>
        <v>0</v>
      </c>
      <c r="H230" s="3"/>
      <c r="I230" s="3"/>
      <c r="J230" s="3"/>
      <c r="K230" s="3"/>
      <c r="L230" s="3"/>
      <c r="M230" s="73"/>
      <c r="N230" s="27"/>
      <c r="O230" s="27"/>
      <c r="P230" s="166"/>
      <c r="Q230" s="148"/>
      <c r="R230" s="148"/>
      <c r="S230" s="10"/>
      <c r="T230" s="148"/>
      <c r="U230" s="148"/>
      <c r="V230" s="148"/>
      <c r="W230" s="148"/>
      <c r="X230" s="148"/>
      <c r="Y230" s="148"/>
      <c r="Z230" s="148"/>
    </row>
    <row r="231" spans="1:26" s="29" customFormat="1" ht="0.75" hidden="1" customHeight="1">
      <c r="A231" s="42"/>
      <c r="B231" s="132" t="s">
        <v>73</v>
      </c>
      <c r="C231" s="60"/>
      <c r="D231" s="62"/>
      <c r="E231" s="64"/>
      <c r="F231" s="23" t="s">
        <v>15</v>
      </c>
      <c r="G231" s="3">
        <f t="shared" ref="G231:G233" si="162">H231+I231+J231+K231+L231+M231</f>
        <v>0</v>
      </c>
      <c r="H231" s="3">
        <f>H232+H233</f>
        <v>0</v>
      </c>
      <c r="I231" s="3"/>
      <c r="J231" s="3"/>
      <c r="K231" s="3"/>
      <c r="L231" s="3"/>
      <c r="M231" s="73"/>
      <c r="N231" s="27"/>
      <c r="O231" s="27"/>
      <c r="P231" s="38" t="s">
        <v>51</v>
      </c>
      <c r="Q231" s="40" t="s">
        <v>43</v>
      </c>
      <c r="R231" s="40"/>
      <c r="S231" s="40"/>
      <c r="T231" s="40"/>
      <c r="U231" s="40"/>
      <c r="V231" s="40"/>
      <c r="W231" s="40"/>
      <c r="X231" s="26"/>
      <c r="Y231" s="26"/>
      <c r="Z231" s="26"/>
    </row>
    <row r="232" spans="1:26" s="29" customFormat="1" ht="64.5" hidden="1" customHeight="1">
      <c r="A232" s="42"/>
      <c r="B232" s="133"/>
      <c r="C232" s="43">
        <v>2019</v>
      </c>
      <c r="D232" s="63">
        <v>2024</v>
      </c>
      <c r="E232" s="64" t="s">
        <v>14</v>
      </c>
      <c r="F232" s="23" t="s">
        <v>16</v>
      </c>
      <c r="G232" s="3">
        <f t="shared" si="162"/>
        <v>0</v>
      </c>
      <c r="H232" s="3"/>
      <c r="I232" s="3"/>
      <c r="J232" s="3"/>
      <c r="K232" s="3"/>
      <c r="L232" s="3"/>
      <c r="M232" s="73"/>
      <c r="N232" s="27"/>
      <c r="O232" s="27"/>
      <c r="P232" s="41"/>
      <c r="Q232" s="14"/>
      <c r="R232" s="40"/>
      <c r="S232" s="40"/>
      <c r="T232" s="14"/>
      <c r="U232" s="14"/>
      <c r="V232" s="14"/>
      <c r="W232" s="14"/>
      <c r="X232" s="26"/>
      <c r="Y232" s="26"/>
      <c r="Z232" s="26"/>
    </row>
    <row r="233" spans="1:26" s="29" customFormat="1" ht="42" hidden="1" customHeight="1">
      <c r="A233" s="42"/>
      <c r="B233" s="134"/>
      <c r="C233" s="43"/>
      <c r="D233" s="63"/>
      <c r="E233" s="64"/>
      <c r="F233" s="23" t="s">
        <v>17</v>
      </c>
      <c r="G233" s="3">
        <f t="shared" si="162"/>
        <v>0</v>
      </c>
      <c r="H233" s="3">
        <v>0</v>
      </c>
      <c r="I233" s="3"/>
      <c r="J233" s="3"/>
      <c r="K233" s="3"/>
      <c r="L233" s="3"/>
      <c r="M233" s="73"/>
      <c r="N233" s="27"/>
      <c r="O233" s="27"/>
      <c r="P233" s="41"/>
      <c r="Q233" s="14"/>
      <c r="R233" s="40"/>
      <c r="S233" s="40"/>
      <c r="T233" s="14"/>
      <c r="U233" s="14"/>
      <c r="V233" s="14"/>
      <c r="W233" s="14"/>
      <c r="X233" s="26"/>
      <c r="Y233" s="26"/>
      <c r="Z233" s="26"/>
    </row>
    <row r="234" spans="1:26" s="29" customFormat="1" ht="69.75" hidden="1" customHeight="1">
      <c r="A234" s="42"/>
      <c r="B234" s="211" t="s">
        <v>64</v>
      </c>
      <c r="C234" s="100">
        <v>2017</v>
      </c>
      <c r="D234" s="100">
        <v>2025</v>
      </c>
      <c r="E234" s="103" t="s">
        <v>14</v>
      </c>
      <c r="F234" s="28" t="s">
        <v>15</v>
      </c>
      <c r="G234" s="3" t="e">
        <f>#REF!+#REF!+H234+I234+J234+K234</f>
        <v>#REF!</v>
      </c>
      <c r="H234" s="3">
        <f>H235+H236</f>
        <v>0</v>
      </c>
      <c r="I234" s="3"/>
      <c r="J234" s="3"/>
      <c r="K234" s="3"/>
      <c r="L234" s="3"/>
      <c r="M234" s="73"/>
      <c r="N234" s="27"/>
      <c r="O234" s="27"/>
      <c r="P234" s="38" t="s">
        <v>56</v>
      </c>
      <c r="Q234" s="40" t="s">
        <v>54</v>
      </c>
      <c r="R234" s="40">
        <v>0</v>
      </c>
      <c r="S234" s="40">
        <v>0</v>
      </c>
      <c r="T234" s="14"/>
      <c r="U234" s="14"/>
      <c r="V234" s="14"/>
      <c r="W234" s="14"/>
      <c r="X234" s="26"/>
      <c r="Y234" s="26"/>
      <c r="Z234" s="26"/>
    </row>
    <row r="235" spans="1:26" s="29" customFormat="1" ht="70.5" hidden="1" customHeight="1">
      <c r="A235" s="42"/>
      <c r="B235" s="212"/>
      <c r="C235" s="101"/>
      <c r="D235" s="101"/>
      <c r="E235" s="104"/>
      <c r="F235" s="28" t="s">
        <v>16</v>
      </c>
      <c r="G235" s="3" t="e">
        <f>#REF!+#REF!+H235+I235+J235+K235</f>
        <v>#REF!</v>
      </c>
      <c r="H235" s="3">
        <v>0</v>
      </c>
      <c r="I235" s="3"/>
      <c r="J235" s="3"/>
      <c r="K235" s="3"/>
      <c r="L235" s="3"/>
      <c r="M235" s="73"/>
      <c r="N235" s="27"/>
      <c r="O235" s="27"/>
      <c r="P235" s="41"/>
      <c r="Q235" s="14"/>
      <c r="R235" s="40"/>
      <c r="S235" s="40"/>
      <c r="T235" s="14"/>
      <c r="U235" s="14"/>
      <c r="V235" s="14"/>
      <c r="W235" s="14"/>
      <c r="X235" s="26"/>
      <c r="Y235" s="26"/>
      <c r="Z235" s="26"/>
    </row>
    <row r="236" spans="1:26" s="29" customFormat="1" ht="57.75" hidden="1" customHeight="1">
      <c r="A236" s="42"/>
      <c r="B236" s="213"/>
      <c r="C236" s="102"/>
      <c r="D236" s="102"/>
      <c r="E236" s="105"/>
      <c r="F236" s="28" t="s">
        <v>17</v>
      </c>
      <c r="G236" s="3" t="e">
        <f>#REF!+#REF!+H236+I236+J236+K236</f>
        <v>#REF!</v>
      </c>
      <c r="H236" s="3"/>
      <c r="I236" s="3"/>
      <c r="J236" s="3"/>
      <c r="K236" s="3"/>
      <c r="L236" s="3"/>
      <c r="M236" s="73"/>
      <c r="N236" s="27"/>
      <c r="O236" s="27"/>
      <c r="P236" s="41"/>
      <c r="Q236" s="14"/>
      <c r="R236" s="40"/>
      <c r="S236" s="40"/>
      <c r="T236" s="14"/>
      <c r="U236" s="14"/>
      <c r="V236" s="14"/>
      <c r="W236" s="14"/>
      <c r="X236" s="26"/>
      <c r="Y236" s="26"/>
      <c r="Z236" s="26"/>
    </row>
    <row r="237" spans="1:26" s="29" customFormat="1" ht="48.75" hidden="1" customHeight="1">
      <c r="A237" s="42"/>
      <c r="B237" s="211" t="s">
        <v>65</v>
      </c>
      <c r="C237" s="100">
        <v>2019</v>
      </c>
      <c r="D237" s="100">
        <v>2024</v>
      </c>
      <c r="E237" s="103" t="s">
        <v>14</v>
      </c>
      <c r="F237" s="28" t="s">
        <v>15</v>
      </c>
      <c r="G237" s="3">
        <f t="shared" ref="G237:G257" si="163">H237+I237+J237+K237+L237+M237</f>
        <v>0</v>
      </c>
      <c r="H237" s="3">
        <f>H238+H239</f>
        <v>0</v>
      </c>
      <c r="I237" s="3"/>
      <c r="J237" s="3"/>
      <c r="K237" s="3"/>
      <c r="L237" s="3"/>
      <c r="M237" s="73"/>
      <c r="N237" s="27"/>
      <c r="O237" s="27"/>
      <c r="P237" s="38" t="s">
        <v>56</v>
      </c>
      <c r="Q237" s="40" t="s">
        <v>43</v>
      </c>
      <c r="R237" s="40">
        <v>3100</v>
      </c>
      <c r="S237" s="40">
        <v>0</v>
      </c>
      <c r="T237" s="14"/>
      <c r="U237" s="14"/>
      <c r="V237" s="14"/>
      <c r="W237" s="14"/>
      <c r="X237" s="26"/>
      <c r="Y237" s="26"/>
      <c r="Z237" s="26"/>
    </row>
    <row r="238" spans="1:26" s="29" customFormat="1" ht="65.25" hidden="1" customHeight="1">
      <c r="A238" s="42"/>
      <c r="B238" s="212"/>
      <c r="C238" s="101"/>
      <c r="D238" s="101"/>
      <c r="E238" s="104"/>
      <c r="F238" s="28" t="s">
        <v>16</v>
      </c>
      <c r="G238" s="3">
        <f t="shared" si="163"/>
        <v>0</v>
      </c>
      <c r="H238" s="3"/>
      <c r="I238" s="3"/>
      <c r="J238" s="3"/>
      <c r="K238" s="3"/>
      <c r="L238" s="3"/>
      <c r="M238" s="73"/>
      <c r="N238" s="27"/>
      <c r="O238" s="27"/>
      <c r="P238" s="41"/>
      <c r="Q238" s="14"/>
      <c r="R238" s="40"/>
      <c r="S238" s="40"/>
      <c r="T238" s="14"/>
      <c r="U238" s="14"/>
      <c r="V238" s="14"/>
      <c r="W238" s="14"/>
      <c r="X238" s="26"/>
      <c r="Y238" s="26"/>
      <c r="Z238" s="26"/>
    </row>
    <row r="239" spans="1:26" s="29" customFormat="1" ht="13.5" hidden="1" customHeight="1">
      <c r="A239" s="42"/>
      <c r="B239" s="213"/>
      <c r="C239" s="102"/>
      <c r="D239" s="102"/>
      <c r="E239" s="105"/>
      <c r="F239" s="28" t="s">
        <v>17</v>
      </c>
      <c r="G239" s="3">
        <f t="shared" si="163"/>
        <v>0</v>
      </c>
      <c r="H239" s="3"/>
      <c r="I239" s="3"/>
      <c r="J239" s="3"/>
      <c r="K239" s="3"/>
      <c r="L239" s="3"/>
      <c r="M239" s="73"/>
      <c r="N239" s="27"/>
      <c r="O239" s="27"/>
      <c r="P239" s="41"/>
      <c r="Q239" s="14"/>
      <c r="R239" s="40"/>
      <c r="S239" s="40"/>
      <c r="T239" s="14"/>
      <c r="U239" s="14"/>
      <c r="V239" s="14"/>
      <c r="W239" s="14"/>
      <c r="X239" s="26"/>
      <c r="Y239" s="26"/>
      <c r="Z239" s="26"/>
    </row>
    <row r="240" spans="1:26" s="29" customFormat="1" ht="2.25" hidden="1" customHeight="1">
      <c r="A240" s="42"/>
      <c r="B240" s="132" t="s">
        <v>191</v>
      </c>
      <c r="C240" s="100">
        <v>2017</v>
      </c>
      <c r="D240" s="100">
        <v>2025</v>
      </c>
      <c r="E240" s="103" t="s">
        <v>14</v>
      </c>
      <c r="F240" s="28" t="s">
        <v>15</v>
      </c>
      <c r="G240" s="3">
        <f t="shared" si="163"/>
        <v>0</v>
      </c>
      <c r="H240" s="3">
        <f>H241+H242</f>
        <v>0</v>
      </c>
      <c r="I240" s="3"/>
      <c r="J240" s="3"/>
      <c r="K240" s="3"/>
      <c r="L240" s="3"/>
      <c r="M240" s="73"/>
      <c r="N240" s="27"/>
      <c r="O240" s="27"/>
      <c r="P240" s="38" t="s">
        <v>56</v>
      </c>
      <c r="Q240" s="40" t="s">
        <v>43</v>
      </c>
      <c r="R240" s="40">
        <v>0</v>
      </c>
      <c r="S240" s="40">
        <v>0</v>
      </c>
      <c r="T240" s="14"/>
      <c r="U240" s="14"/>
      <c r="V240" s="14"/>
      <c r="W240" s="14"/>
      <c r="X240" s="26"/>
      <c r="Y240" s="26"/>
      <c r="Z240" s="26"/>
    </row>
    <row r="241" spans="1:26" s="29" customFormat="1" ht="104.25" hidden="1" customHeight="1">
      <c r="A241" s="42"/>
      <c r="B241" s="133"/>
      <c r="C241" s="101"/>
      <c r="D241" s="101"/>
      <c r="E241" s="104"/>
      <c r="F241" s="28" t="s">
        <v>16</v>
      </c>
      <c r="G241" s="3">
        <f t="shared" si="163"/>
        <v>0</v>
      </c>
      <c r="H241" s="3">
        <v>0</v>
      </c>
      <c r="I241" s="3"/>
      <c r="J241" s="3"/>
      <c r="K241" s="3"/>
      <c r="L241" s="3"/>
      <c r="M241" s="73"/>
      <c r="N241" s="27"/>
      <c r="O241" s="27"/>
      <c r="P241" s="41"/>
      <c r="Q241" s="14"/>
      <c r="R241" s="40"/>
      <c r="S241" s="40"/>
      <c r="T241" s="14"/>
      <c r="U241" s="14"/>
      <c r="V241" s="14"/>
      <c r="W241" s="14"/>
      <c r="X241" s="26"/>
      <c r="Y241" s="26"/>
      <c r="Z241" s="26"/>
    </row>
    <row r="242" spans="1:26" s="29" customFormat="1" ht="79.5" hidden="1" customHeight="1">
      <c r="A242" s="42"/>
      <c r="B242" s="134"/>
      <c r="C242" s="102"/>
      <c r="D242" s="102"/>
      <c r="E242" s="105"/>
      <c r="F242" s="28" t="s">
        <v>17</v>
      </c>
      <c r="G242" s="3">
        <f t="shared" si="163"/>
        <v>0</v>
      </c>
      <c r="H242" s="3"/>
      <c r="I242" s="3"/>
      <c r="J242" s="3"/>
      <c r="K242" s="3"/>
      <c r="L242" s="3"/>
      <c r="M242" s="73"/>
      <c r="N242" s="27"/>
      <c r="O242" s="27"/>
      <c r="P242" s="41"/>
      <c r="Q242" s="14"/>
      <c r="R242" s="40"/>
      <c r="S242" s="40"/>
      <c r="T242" s="14"/>
      <c r="U242" s="14"/>
      <c r="V242" s="14"/>
      <c r="W242" s="14"/>
      <c r="X242" s="26"/>
      <c r="Y242" s="26"/>
      <c r="Z242" s="26"/>
    </row>
    <row r="243" spans="1:26" s="29" customFormat="1" ht="1.5" hidden="1" customHeight="1">
      <c r="A243" s="42"/>
      <c r="B243" s="132" t="s">
        <v>55</v>
      </c>
      <c r="C243" s="100">
        <v>2017</v>
      </c>
      <c r="D243" s="100">
        <v>2025</v>
      </c>
      <c r="E243" s="103" t="s">
        <v>14</v>
      </c>
      <c r="F243" s="28" t="s">
        <v>15</v>
      </c>
      <c r="G243" s="3">
        <f t="shared" si="163"/>
        <v>0</v>
      </c>
      <c r="H243" s="3">
        <f>H244+H245</f>
        <v>0</v>
      </c>
      <c r="I243" s="3"/>
      <c r="J243" s="3"/>
      <c r="K243" s="3"/>
      <c r="L243" s="3"/>
      <c r="M243" s="73"/>
      <c r="N243" s="27"/>
      <c r="O243" s="27"/>
      <c r="P243" s="38" t="s">
        <v>53</v>
      </c>
      <c r="Q243" s="40" t="s">
        <v>54</v>
      </c>
      <c r="R243" s="40">
        <v>0</v>
      </c>
      <c r="S243" s="40">
        <v>0</v>
      </c>
      <c r="T243" s="14"/>
      <c r="U243" s="14"/>
      <c r="V243" s="14"/>
      <c r="W243" s="14"/>
      <c r="X243" s="26"/>
      <c r="Y243" s="26"/>
      <c r="Z243" s="26"/>
    </row>
    <row r="244" spans="1:26" s="29" customFormat="1" ht="48" hidden="1" customHeight="1">
      <c r="A244" s="42"/>
      <c r="B244" s="133"/>
      <c r="C244" s="101"/>
      <c r="D244" s="101"/>
      <c r="E244" s="104"/>
      <c r="F244" s="28" t="s">
        <v>16</v>
      </c>
      <c r="G244" s="3">
        <f t="shared" si="163"/>
        <v>0</v>
      </c>
      <c r="H244" s="3">
        <v>0</v>
      </c>
      <c r="I244" s="3"/>
      <c r="J244" s="3"/>
      <c r="K244" s="3"/>
      <c r="L244" s="3"/>
      <c r="M244" s="73"/>
      <c r="N244" s="27"/>
      <c r="O244" s="27"/>
      <c r="P244" s="41"/>
      <c r="Q244" s="14"/>
      <c r="R244" s="40"/>
      <c r="S244" s="40"/>
      <c r="T244" s="14"/>
      <c r="U244" s="14"/>
      <c r="V244" s="14"/>
      <c r="W244" s="14"/>
      <c r="X244" s="26"/>
      <c r="Y244" s="26"/>
      <c r="Z244" s="26"/>
    </row>
    <row r="245" spans="1:26" s="29" customFormat="1" ht="62.25" hidden="1" customHeight="1">
      <c r="A245" s="42"/>
      <c r="B245" s="134"/>
      <c r="C245" s="102"/>
      <c r="D245" s="102"/>
      <c r="E245" s="105"/>
      <c r="F245" s="28" t="s">
        <v>17</v>
      </c>
      <c r="G245" s="3">
        <f t="shared" si="163"/>
        <v>0</v>
      </c>
      <c r="H245" s="3"/>
      <c r="I245" s="3"/>
      <c r="J245" s="3"/>
      <c r="K245" s="3"/>
      <c r="L245" s="3"/>
      <c r="M245" s="73"/>
      <c r="N245" s="27"/>
      <c r="O245" s="27"/>
      <c r="P245" s="41"/>
      <c r="Q245" s="14"/>
      <c r="R245" s="40"/>
      <c r="S245" s="40"/>
      <c r="T245" s="14"/>
      <c r="U245" s="14"/>
      <c r="V245" s="14"/>
      <c r="W245" s="14"/>
      <c r="X245" s="26"/>
      <c r="Y245" s="26"/>
      <c r="Z245" s="26"/>
    </row>
    <row r="246" spans="1:26" s="29" customFormat="1" ht="62.25" hidden="1" customHeight="1">
      <c r="A246" s="42"/>
      <c r="B246" s="132" t="s">
        <v>67</v>
      </c>
      <c r="C246" s="100">
        <v>2018</v>
      </c>
      <c r="D246" s="100">
        <v>2025</v>
      </c>
      <c r="E246" s="103" t="s">
        <v>14</v>
      </c>
      <c r="F246" s="28" t="s">
        <v>15</v>
      </c>
      <c r="G246" s="3">
        <f t="shared" si="163"/>
        <v>0</v>
      </c>
      <c r="H246" s="3">
        <f>H247+H248</f>
        <v>0</v>
      </c>
      <c r="I246" s="3"/>
      <c r="J246" s="3"/>
      <c r="K246" s="3"/>
      <c r="L246" s="3"/>
      <c r="M246" s="73"/>
      <c r="N246" s="27"/>
      <c r="O246" s="27"/>
      <c r="P246" s="38" t="s">
        <v>56</v>
      </c>
      <c r="Q246" s="40" t="s">
        <v>43</v>
      </c>
      <c r="R246" s="40">
        <v>2915</v>
      </c>
      <c r="S246" s="40">
        <v>2915</v>
      </c>
      <c r="T246" s="14"/>
      <c r="U246" s="14"/>
      <c r="V246" s="14"/>
      <c r="W246" s="14"/>
      <c r="X246" s="26"/>
      <c r="Y246" s="26"/>
      <c r="Z246" s="26"/>
    </row>
    <row r="247" spans="1:26" s="29" customFormat="1" ht="62.25" hidden="1" customHeight="1">
      <c r="A247" s="42"/>
      <c r="B247" s="133"/>
      <c r="C247" s="101"/>
      <c r="D247" s="101"/>
      <c r="E247" s="104"/>
      <c r="F247" s="28" t="s">
        <v>16</v>
      </c>
      <c r="G247" s="3">
        <f t="shared" si="163"/>
        <v>0</v>
      </c>
      <c r="H247" s="3">
        <v>0</v>
      </c>
      <c r="I247" s="3"/>
      <c r="J247" s="3"/>
      <c r="K247" s="3"/>
      <c r="L247" s="3"/>
      <c r="M247" s="73"/>
      <c r="N247" s="27"/>
      <c r="O247" s="27"/>
      <c r="P247" s="41"/>
      <c r="Q247" s="14"/>
      <c r="R247" s="40"/>
      <c r="S247" s="40"/>
      <c r="T247" s="14"/>
      <c r="U247" s="14"/>
      <c r="V247" s="14"/>
      <c r="W247" s="14"/>
      <c r="X247" s="26"/>
      <c r="Y247" s="26"/>
      <c r="Z247" s="26"/>
    </row>
    <row r="248" spans="1:26" s="29" customFormat="1" ht="62.25" hidden="1" customHeight="1">
      <c r="A248" s="42"/>
      <c r="B248" s="134"/>
      <c r="C248" s="102"/>
      <c r="D248" s="102"/>
      <c r="E248" s="105"/>
      <c r="F248" s="28" t="s">
        <v>17</v>
      </c>
      <c r="G248" s="3">
        <f t="shared" si="163"/>
        <v>0</v>
      </c>
      <c r="H248" s="3"/>
      <c r="I248" s="3"/>
      <c r="J248" s="3"/>
      <c r="K248" s="3"/>
      <c r="L248" s="3"/>
      <c r="M248" s="73"/>
      <c r="N248" s="27"/>
      <c r="O248" s="27"/>
      <c r="P248" s="41"/>
      <c r="Q248" s="14"/>
      <c r="R248" s="40"/>
      <c r="S248" s="40"/>
      <c r="T248" s="14"/>
      <c r="U248" s="14"/>
      <c r="V248" s="14"/>
      <c r="W248" s="14"/>
      <c r="X248" s="26"/>
      <c r="Y248" s="26"/>
      <c r="Z248" s="26"/>
    </row>
    <row r="249" spans="1:26" s="29" customFormat="1" ht="1.5" hidden="1" customHeight="1">
      <c r="A249" s="42"/>
      <c r="B249" s="132" t="s">
        <v>68</v>
      </c>
      <c r="C249" s="100">
        <v>2018</v>
      </c>
      <c r="D249" s="100">
        <v>2025</v>
      </c>
      <c r="E249" s="103" t="s">
        <v>14</v>
      </c>
      <c r="F249" s="28" t="s">
        <v>15</v>
      </c>
      <c r="G249" s="3">
        <f t="shared" si="163"/>
        <v>0</v>
      </c>
      <c r="H249" s="3">
        <f>H250+H251</f>
        <v>0</v>
      </c>
      <c r="I249" s="3"/>
      <c r="J249" s="3"/>
      <c r="K249" s="3"/>
      <c r="L249" s="3"/>
      <c r="M249" s="73"/>
      <c r="N249" s="27"/>
      <c r="O249" s="27"/>
      <c r="P249" s="38" t="s">
        <v>56</v>
      </c>
      <c r="Q249" s="40" t="s">
        <v>43</v>
      </c>
      <c r="R249" s="40">
        <v>1450</v>
      </c>
      <c r="S249" s="40">
        <v>1450</v>
      </c>
      <c r="T249" s="14"/>
      <c r="U249" s="14"/>
      <c r="V249" s="14"/>
      <c r="W249" s="14"/>
      <c r="X249" s="26"/>
      <c r="Y249" s="26"/>
      <c r="Z249" s="26"/>
    </row>
    <row r="250" spans="1:26" s="29" customFormat="1" ht="62.25" hidden="1" customHeight="1">
      <c r="A250" s="42"/>
      <c r="B250" s="133"/>
      <c r="C250" s="101"/>
      <c r="D250" s="101"/>
      <c r="E250" s="104"/>
      <c r="F250" s="28" t="s">
        <v>16</v>
      </c>
      <c r="G250" s="3">
        <f t="shared" si="163"/>
        <v>0</v>
      </c>
      <c r="H250" s="3">
        <v>0</v>
      </c>
      <c r="I250" s="3"/>
      <c r="J250" s="3"/>
      <c r="K250" s="3"/>
      <c r="L250" s="3"/>
      <c r="M250" s="73"/>
      <c r="N250" s="27"/>
      <c r="O250" s="27"/>
      <c r="P250" s="41"/>
      <c r="Q250" s="14"/>
      <c r="R250" s="40"/>
      <c r="S250" s="40"/>
      <c r="T250" s="14"/>
      <c r="U250" s="14"/>
      <c r="V250" s="14"/>
      <c r="W250" s="14"/>
      <c r="X250" s="26"/>
      <c r="Y250" s="26"/>
      <c r="Z250" s="26"/>
    </row>
    <row r="251" spans="1:26" s="29" customFormat="1" ht="62.25" hidden="1" customHeight="1">
      <c r="A251" s="42"/>
      <c r="B251" s="134"/>
      <c r="C251" s="102"/>
      <c r="D251" s="102"/>
      <c r="E251" s="105"/>
      <c r="F251" s="28" t="s">
        <v>17</v>
      </c>
      <c r="G251" s="3">
        <f t="shared" si="163"/>
        <v>0</v>
      </c>
      <c r="H251" s="3"/>
      <c r="I251" s="3"/>
      <c r="J251" s="3"/>
      <c r="K251" s="3"/>
      <c r="L251" s="3"/>
      <c r="M251" s="73"/>
      <c r="N251" s="27"/>
      <c r="O251" s="27"/>
      <c r="P251" s="41"/>
      <c r="Q251" s="14"/>
      <c r="R251" s="40"/>
      <c r="S251" s="40"/>
      <c r="T251" s="14"/>
      <c r="U251" s="14"/>
      <c r="V251" s="14"/>
      <c r="W251" s="14"/>
      <c r="X251" s="26"/>
      <c r="Y251" s="26"/>
      <c r="Z251" s="26"/>
    </row>
    <row r="252" spans="1:26" s="29" customFormat="1" ht="58.5" hidden="1" customHeight="1">
      <c r="A252" s="42"/>
      <c r="B252" s="132" t="s">
        <v>70</v>
      </c>
      <c r="C252" s="100">
        <v>2019</v>
      </c>
      <c r="D252" s="100">
        <v>2024</v>
      </c>
      <c r="E252" s="103" t="s">
        <v>14</v>
      </c>
      <c r="F252" s="28" t="s">
        <v>15</v>
      </c>
      <c r="G252" s="3">
        <f t="shared" si="163"/>
        <v>0</v>
      </c>
      <c r="H252" s="3">
        <f>H253+H254</f>
        <v>0</v>
      </c>
      <c r="I252" s="3"/>
      <c r="J252" s="3"/>
      <c r="K252" s="3"/>
      <c r="L252" s="3"/>
      <c r="M252" s="73"/>
      <c r="N252" s="27"/>
      <c r="O252" s="27"/>
      <c r="P252" s="46" t="s">
        <v>69</v>
      </c>
      <c r="Q252" s="14" t="s">
        <v>42</v>
      </c>
      <c r="R252" s="40"/>
      <c r="S252" s="40">
        <v>0</v>
      </c>
      <c r="T252" s="14"/>
      <c r="U252" s="14"/>
      <c r="V252" s="14"/>
      <c r="W252" s="14"/>
      <c r="X252" s="26"/>
      <c r="Y252" s="26"/>
      <c r="Z252" s="26"/>
    </row>
    <row r="253" spans="1:26" s="29" customFormat="1" ht="62.25" hidden="1" customHeight="1">
      <c r="A253" s="42"/>
      <c r="B253" s="133"/>
      <c r="C253" s="101"/>
      <c r="D253" s="101"/>
      <c r="E253" s="104"/>
      <c r="F253" s="28" t="s">
        <v>16</v>
      </c>
      <c r="G253" s="3">
        <f t="shared" si="163"/>
        <v>0</v>
      </c>
      <c r="H253" s="3"/>
      <c r="I253" s="3"/>
      <c r="J253" s="3"/>
      <c r="K253" s="3"/>
      <c r="L253" s="3"/>
      <c r="M253" s="73"/>
      <c r="N253" s="27"/>
      <c r="O253" s="27"/>
      <c r="P253" s="41"/>
      <c r="Q253" s="14"/>
      <c r="R253" s="40"/>
      <c r="S253" s="40"/>
      <c r="T253" s="14"/>
      <c r="U253" s="14"/>
      <c r="V253" s="14"/>
      <c r="W253" s="14"/>
      <c r="X253" s="26"/>
      <c r="Y253" s="26"/>
      <c r="Z253" s="26"/>
    </row>
    <row r="254" spans="1:26" s="29" customFormat="1" ht="42" hidden="1" customHeight="1">
      <c r="A254" s="42"/>
      <c r="B254" s="134"/>
      <c r="C254" s="102"/>
      <c r="D254" s="102"/>
      <c r="E254" s="105"/>
      <c r="F254" s="28" t="s">
        <v>17</v>
      </c>
      <c r="G254" s="3">
        <f t="shared" si="163"/>
        <v>0</v>
      </c>
      <c r="H254" s="3"/>
      <c r="I254" s="3"/>
      <c r="J254" s="3"/>
      <c r="K254" s="3"/>
      <c r="L254" s="3"/>
      <c r="M254" s="73"/>
      <c r="N254" s="27"/>
      <c r="O254" s="27"/>
      <c r="P254" s="41"/>
      <c r="Q254" s="14"/>
      <c r="R254" s="40"/>
      <c r="S254" s="40"/>
      <c r="T254" s="14"/>
      <c r="U254" s="14"/>
      <c r="V254" s="14"/>
      <c r="W254" s="14"/>
      <c r="X254" s="26"/>
      <c r="Y254" s="26"/>
      <c r="Z254" s="26"/>
    </row>
    <row r="255" spans="1:26" s="29" customFormat="1" ht="49.5" hidden="1" customHeight="1">
      <c r="A255" s="42"/>
      <c r="B255" s="132" t="s">
        <v>71</v>
      </c>
      <c r="C255" s="100">
        <v>2019</v>
      </c>
      <c r="D255" s="100">
        <v>2024</v>
      </c>
      <c r="E255" s="103" t="s">
        <v>14</v>
      </c>
      <c r="F255" s="28" t="s">
        <v>15</v>
      </c>
      <c r="G255" s="3">
        <f t="shared" si="163"/>
        <v>0</v>
      </c>
      <c r="H255" s="3">
        <f>H256+H257</f>
        <v>0</v>
      </c>
      <c r="I255" s="3"/>
      <c r="J255" s="3"/>
      <c r="K255" s="3"/>
      <c r="L255" s="3"/>
      <c r="M255" s="73"/>
      <c r="N255" s="27"/>
      <c r="O255" s="27"/>
      <c r="P255" s="38" t="s">
        <v>83</v>
      </c>
      <c r="Q255" s="14" t="s">
        <v>54</v>
      </c>
      <c r="R255" s="40"/>
      <c r="S255" s="40">
        <v>0</v>
      </c>
      <c r="T255" s="14"/>
      <c r="U255" s="14"/>
      <c r="V255" s="14"/>
      <c r="W255" s="14"/>
      <c r="X255" s="26"/>
      <c r="Y255" s="26"/>
      <c r="Z255" s="26"/>
    </row>
    <row r="256" spans="1:26" s="29" customFormat="1" ht="61.5" hidden="1" customHeight="1">
      <c r="A256" s="42"/>
      <c r="B256" s="133"/>
      <c r="C256" s="101"/>
      <c r="D256" s="101"/>
      <c r="E256" s="104"/>
      <c r="F256" s="28" t="s">
        <v>16</v>
      </c>
      <c r="G256" s="3">
        <f t="shared" si="163"/>
        <v>0</v>
      </c>
      <c r="H256" s="3"/>
      <c r="I256" s="3"/>
      <c r="J256" s="3"/>
      <c r="K256" s="3"/>
      <c r="L256" s="3"/>
      <c r="M256" s="73"/>
      <c r="N256" s="27"/>
      <c r="O256" s="27"/>
      <c r="P256" s="41"/>
      <c r="Q256" s="14"/>
      <c r="R256" s="40"/>
      <c r="S256" s="40"/>
      <c r="T256" s="14"/>
      <c r="U256" s="14"/>
      <c r="V256" s="14"/>
      <c r="W256" s="14"/>
      <c r="X256" s="26"/>
      <c r="Y256" s="26"/>
      <c r="Z256" s="26"/>
    </row>
    <row r="257" spans="1:26" s="29" customFormat="1" ht="72" hidden="1" customHeight="1">
      <c r="A257" s="42"/>
      <c r="B257" s="134"/>
      <c r="C257" s="102"/>
      <c r="D257" s="102"/>
      <c r="E257" s="105"/>
      <c r="F257" s="28" t="s">
        <v>17</v>
      </c>
      <c r="G257" s="3">
        <f t="shared" si="163"/>
        <v>0</v>
      </c>
      <c r="H257" s="3"/>
      <c r="I257" s="3"/>
      <c r="J257" s="3"/>
      <c r="K257" s="3"/>
      <c r="L257" s="3"/>
      <c r="M257" s="73"/>
      <c r="N257" s="27"/>
      <c r="O257" s="27"/>
      <c r="P257" s="41"/>
      <c r="Q257" s="14"/>
      <c r="R257" s="40"/>
      <c r="S257" s="40"/>
      <c r="T257" s="14"/>
      <c r="U257" s="14"/>
      <c r="V257" s="14"/>
      <c r="W257" s="14"/>
      <c r="X257" s="26"/>
      <c r="Y257" s="26"/>
      <c r="Z257" s="26"/>
    </row>
    <row r="258" spans="1:26" s="29" customFormat="1" ht="27" customHeight="1">
      <c r="A258" s="42"/>
      <c r="B258" s="132" t="s">
        <v>70</v>
      </c>
      <c r="C258" s="100">
        <v>2020</v>
      </c>
      <c r="D258" s="100">
        <v>2026</v>
      </c>
      <c r="E258" s="103" t="s">
        <v>14</v>
      </c>
      <c r="F258" s="28" t="s">
        <v>15</v>
      </c>
      <c r="G258" s="3">
        <f>H258+I258+J258+K258+L258+M258+O258</f>
        <v>480996</v>
      </c>
      <c r="H258" s="3"/>
      <c r="I258" s="3">
        <f>I259+I260</f>
        <v>480996</v>
      </c>
      <c r="J258" s="3"/>
      <c r="K258" s="3"/>
      <c r="L258" s="3"/>
      <c r="M258" s="73"/>
      <c r="N258" s="27"/>
      <c r="O258" s="27"/>
      <c r="P258" s="161" t="s">
        <v>119</v>
      </c>
      <c r="Q258" s="143" t="s">
        <v>42</v>
      </c>
      <c r="R258" s="146"/>
      <c r="S258" s="146"/>
      <c r="T258" s="146">
        <v>100</v>
      </c>
      <c r="U258" s="149"/>
      <c r="V258" s="149"/>
      <c r="W258" s="149"/>
      <c r="X258" s="149"/>
      <c r="Y258" s="149"/>
      <c r="Z258" s="149"/>
    </row>
    <row r="259" spans="1:26" s="29" customFormat="1" ht="99.75" customHeight="1">
      <c r="A259" s="42"/>
      <c r="B259" s="133"/>
      <c r="C259" s="101"/>
      <c r="D259" s="101"/>
      <c r="E259" s="104"/>
      <c r="F259" s="28" t="s">
        <v>16</v>
      </c>
      <c r="G259" s="3">
        <f>H259+I259+J259+K259+L259+M259+O259</f>
        <v>480996</v>
      </c>
      <c r="H259" s="3"/>
      <c r="I259" s="3">
        <v>480996</v>
      </c>
      <c r="J259" s="3"/>
      <c r="K259" s="3"/>
      <c r="L259" s="3"/>
      <c r="M259" s="73"/>
      <c r="N259" s="27"/>
      <c r="O259" s="27"/>
      <c r="P259" s="162"/>
      <c r="Q259" s="144"/>
      <c r="R259" s="147"/>
      <c r="S259" s="147"/>
      <c r="T259" s="147"/>
      <c r="U259" s="150"/>
      <c r="V259" s="150"/>
      <c r="W259" s="150"/>
      <c r="X259" s="150"/>
      <c r="Y259" s="150"/>
      <c r="Z259" s="150"/>
    </row>
    <row r="260" spans="1:26" s="29" customFormat="1" ht="63.75" customHeight="1">
      <c r="A260" s="42"/>
      <c r="B260" s="134"/>
      <c r="C260" s="102"/>
      <c r="D260" s="102"/>
      <c r="E260" s="105"/>
      <c r="F260" s="28" t="s">
        <v>17</v>
      </c>
      <c r="G260" s="3">
        <f>H260+I260+J260+K260+L260+M260+O260</f>
        <v>0</v>
      </c>
      <c r="H260" s="3"/>
      <c r="I260" s="3"/>
      <c r="J260" s="3"/>
      <c r="K260" s="3"/>
      <c r="L260" s="3"/>
      <c r="M260" s="73"/>
      <c r="N260" s="27"/>
      <c r="O260" s="27"/>
      <c r="P260" s="163"/>
      <c r="Q260" s="145"/>
      <c r="R260" s="148"/>
      <c r="S260" s="148"/>
      <c r="T260" s="148"/>
      <c r="U260" s="151"/>
      <c r="V260" s="151"/>
      <c r="W260" s="151"/>
      <c r="X260" s="151"/>
      <c r="Y260" s="151"/>
      <c r="Z260" s="151"/>
    </row>
    <row r="261" spans="1:26" s="29" customFormat="1" ht="27" customHeight="1">
      <c r="A261" s="42"/>
      <c r="B261" s="132" t="s">
        <v>81</v>
      </c>
      <c r="C261" s="100">
        <v>2020</v>
      </c>
      <c r="D261" s="100">
        <v>2026</v>
      </c>
      <c r="E261" s="103" t="s">
        <v>14</v>
      </c>
      <c r="F261" s="28" t="s">
        <v>15</v>
      </c>
      <c r="G261" s="3">
        <f t="shared" ref="G261:G280" si="164">H261+I261+J261+K261+L261+M261+O261</f>
        <v>28099286.91</v>
      </c>
      <c r="H261" s="3"/>
      <c r="I261" s="3">
        <f>I262+I263</f>
        <v>28099286.91</v>
      </c>
      <c r="J261" s="3"/>
      <c r="K261" s="3"/>
      <c r="L261" s="3"/>
      <c r="M261" s="73"/>
      <c r="N261" s="27"/>
      <c r="O261" s="27"/>
      <c r="P261" s="164" t="s">
        <v>120</v>
      </c>
      <c r="Q261" s="208" t="s">
        <v>100</v>
      </c>
      <c r="R261" s="146"/>
      <c r="S261" s="10"/>
      <c r="T261" s="146">
        <v>20.82</v>
      </c>
      <c r="U261" s="149"/>
      <c r="V261" s="149"/>
      <c r="W261" s="149"/>
      <c r="X261" s="149"/>
      <c r="Y261" s="149"/>
      <c r="Z261" s="149"/>
    </row>
    <row r="262" spans="1:26" s="29" customFormat="1" ht="103.5" customHeight="1">
      <c r="A262" s="42"/>
      <c r="B262" s="133"/>
      <c r="C262" s="101"/>
      <c r="D262" s="101"/>
      <c r="E262" s="104"/>
      <c r="F262" s="28" t="s">
        <v>16</v>
      </c>
      <c r="G262" s="3">
        <f t="shared" si="164"/>
        <v>1913087.29</v>
      </c>
      <c r="H262" s="3"/>
      <c r="I262" s="3">
        <v>1913087.29</v>
      </c>
      <c r="J262" s="3"/>
      <c r="K262" s="3"/>
      <c r="L262" s="3"/>
      <c r="M262" s="73"/>
      <c r="N262" s="27"/>
      <c r="O262" s="27"/>
      <c r="P262" s="165"/>
      <c r="Q262" s="209"/>
      <c r="R262" s="147"/>
      <c r="S262" s="10"/>
      <c r="T262" s="147"/>
      <c r="U262" s="150"/>
      <c r="V262" s="150"/>
      <c r="W262" s="150"/>
      <c r="X262" s="150"/>
      <c r="Y262" s="150"/>
      <c r="Z262" s="150"/>
    </row>
    <row r="263" spans="1:26" s="29" customFormat="1" ht="74.25" customHeight="1">
      <c r="A263" s="42"/>
      <c r="B263" s="134"/>
      <c r="C263" s="102"/>
      <c r="D263" s="102"/>
      <c r="E263" s="105"/>
      <c r="F263" s="28" t="s">
        <v>17</v>
      </c>
      <c r="G263" s="3">
        <f t="shared" si="164"/>
        <v>26186199.620000001</v>
      </c>
      <c r="H263" s="3"/>
      <c r="I263" s="3">
        <v>26186199.620000001</v>
      </c>
      <c r="J263" s="3"/>
      <c r="K263" s="3"/>
      <c r="L263" s="3"/>
      <c r="M263" s="73"/>
      <c r="N263" s="27"/>
      <c r="O263" s="27"/>
      <c r="P263" s="166"/>
      <c r="Q263" s="210"/>
      <c r="R263" s="148"/>
      <c r="S263" s="10"/>
      <c r="T263" s="148"/>
      <c r="U263" s="151"/>
      <c r="V263" s="151"/>
      <c r="W263" s="151"/>
      <c r="X263" s="151"/>
      <c r="Y263" s="151"/>
      <c r="Z263" s="151"/>
    </row>
    <row r="264" spans="1:26" s="29" customFormat="1" ht="29.25" customHeight="1">
      <c r="A264" s="42"/>
      <c r="B264" s="132" t="s">
        <v>82</v>
      </c>
      <c r="C264" s="100">
        <v>2020</v>
      </c>
      <c r="D264" s="100">
        <v>2026</v>
      </c>
      <c r="E264" s="103" t="s">
        <v>14</v>
      </c>
      <c r="F264" s="28" t="s">
        <v>15</v>
      </c>
      <c r="G264" s="3">
        <f t="shared" si="164"/>
        <v>26037059.780000001</v>
      </c>
      <c r="H264" s="3"/>
      <c r="I264" s="3">
        <f>I265+I266</f>
        <v>26037059.780000001</v>
      </c>
      <c r="J264" s="3"/>
      <c r="K264" s="3"/>
      <c r="L264" s="3"/>
      <c r="M264" s="73"/>
      <c r="N264" s="27"/>
      <c r="O264" s="27"/>
      <c r="P264" s="164" t="s">
        <v>83</v>
      </c>
      <c r="Q264" s="143" t="s">
        <v>54</v>
      </c>
      <c r="R264" s="146"/>
      <c r="S264" s="10"/>
      <c r="T264" s="146">
        <v>0.95899999999999996</v>
      </c>
      <c r="U264" s="149"/>
      <c r="V264" s="149"/>
      <c r="W264" s="149"/>
      <c r="X264" s="149"/>
      <c r="Y264" s="149"/>
      <c r="Z264" s="149"/>
    </row>
    <row r="265" spans="1:26" s="29" customFormat="1" ht="99" customHeight="1">
      <c r="A265" s="42"/>
      <c r="B265" s="133"/>
      <c r="C265" s="101"/>
      <c r="D265" s="101"/>
      <c r="E265" s="104"/>
      <c r="F265" s="28" t="s">
        <v>16</v>
      </c>
      <c r="G265" s="3">
        <f t="shared" si="164"/>
        <v>1301853</v>
      </c>
      <c r="H265" s="3"/>
      <c r="I265" s="3">
        <v>1301853</v>
      </c>
      <c r="J265" s="3"/>
      <c r="K265" s="3"/>
      <c r="L265" s="3"/>
      <c r="M265" s="73"/>
      <c r="N265" s="27"/>
      <c r="O265" s="27"/>
      <c r="P265" s="165"/>
      <c r="Q265" s="144"/>
      <c r="R265" s="147"/>
      <c r="S265" s="10"/>
      <c r="T265" s="147"/>
      <c r="U265" s="150"/>
      <c r="V265" s="150"/>
      <c r="W265" s="150"/>
      <c r="X265" s="150"/>
      <c r="Y265" s="150"/>
      <c r="Z265" s="150"/>
    </row>
    <row r="266" spans="1:26" s="29" customFormat="1" ht="78.75" customHeight="1">
      <c r="A266" s="42"/>
      <c r="B266" s="134"/>
      <c r="C266" s="102"/>
      <c r="D266" s="102"/>
      <c r="E266" s="105"/>
      <c r="F266" s="28" t="s">
        <v>17</v>
      </c>
      <c r="G266" s="3">
        <f t="shared" si="164"/>
        <v>24735206.780000001</v>
      </c>
      <c r="H266" s="3"/>
      <c r="I266" s="3">
        <v>24735206.780000001</v>
      </c>
      <c r="J266" s="3"/>
      <c r="K266" s="3"/>
      <c r="L266" s="3"/>
      <c r="M266" s="73"/>
      <c r="N266" s="27"/>
      <c r="O266" s="27"/>
      <c r="P266" s="166"/>
      <c r="Q266" s="145"/>
      <c r="R266" s="148"/>
      <c r="S266" s="10"/>
      <c r="T266" s="148"/>
      <c r="U266" s="151"/>
      <c r="V266" s="151"/>
      <c r="W266" s="151"/>
      <c r="X266" s="151"/>
      <c r="Y266" s="151"/>
      <c r="Z266" s="151"/>
    </row>
    <row r="267" spans="1:26" s="29" customFormat="1" ht="28.5" customHeight="1">
      <c r="A267" s="42"/>
      <c r="B267" s="132" t="s">
        <v>104</v>
      </c>
      <c r="C267" s="100">
        <v>2021</v>
      </c>
      <c r="D267" s="100">
        <v>2026</v>
      </c>
      <c r="E267" s="103" t="s">
        <v>14</v>
      </c>
      <c r="F267" s="28" t="s">
        <v>15</v>
      </c>
      <c r="G267" s="3">
        <f t="shared" si="164"/>
        <v>999991.2</v>
      </c>
      <c r="H267" s="3"/>
      <c r="I267" s="3"/>
      <c r="J267" s="3">
        <f>J268+J269</f>
        <v>999991.2</v>
      </c>
      <c r="K267" s="3"/>
      <c r="L267" s="3"/>
      <c r="M267" s="73"/>
      <c r="N267" s="27"/>
      <c r="O267" s="27"/>
      <c r="P267" s="164" t="s">
        <v>120</v>
      </c>
      <c r="Q267" s="143" t="s">
        <v>43</v>
      </c>
      <c r="R267" s="146"/>
      <c r="S267" s="146"/>
      <c r="T267" s="146"/>
      <c r="U267" s="146">
        <v>700</v>
      </c>
      <c r="V267" s="149"/>
      <c r="W267" s="149"/>
      <c r="X267" s="149"/>
      <c r="Y267" s="149"/>
      <c r="Z267" s="149"/>
    </row>
    <row r="268" spans="1:26" s="29" customFormat="1" ht="99.75" customHeight="1">
      <c r="A268" s="42"/>
      <c r="B268" s="133"/>
      <c r="C268" s="101"/>
      <c r="D268" s="101"/>
      <c r="E268" s="104"/>
      <c r="F268" s="28" t="s">
        <v>16</v>
      </c>
      <c r="G268" s="3">
        <f t="shared" si="164"/>
        <v>65991.199999999997</v>
      </c>
      <c r="H268" s="3"/>
      <c r="I268" s="3"/>
      <c r="J268" s="3">
        <v>65991.199999999997</v>
      </c>
      <c r="K268" s="3"/>
      <c r="L268" s="3"/>
      <c r="M268" s="73"/>
      <c r="N268" s="27"/>
      <c r="O268" s="27"/>
      <c r="P268" s="165"/>
      <c r="Q268" s="144"/>
      <c r="R268" s="147"/>
      <c r="S268" s="147"/>
      <c r="T268" s="147"/>
      <c r="U268" s="147"/>
      <c r="V268" s="150"/>
      <c r="W268" s="150"/>
      <c r="X268" s="150"/>
      <c r="Y268" s="150"/>
      <c r="Z268" s="150"/>
    </row>
    <row r="269" spans="1:26" s="29" customFormat="1" ht="63.75" customHeight="1">
      <c r="A269" s="42"/>
      <c r="B269" s="134"/>
      <c r="C269" s="102"/>
      <c r="D269" s="102"/>
      <c r="E269" s="105"/>
      <c r="F269" s="28" t="s">
        <v>17</v>
      </c>
      <c r="G269" s="3">
        <f t="shared" si="164"/>
        <v>934000</v>
      </c>
      <c r="H269" s="3"/>
      <c r="I269" s="3"/>
      <c r="J269" s="3">
        <v>934000</v>
      </c>
      <c r="K269" s="3"/>
      <c r="L269" s="3"/>
      <c r="M269" s="73"/>
      <c r="N269" s="27"/>
      <c r="O269" s="27"/>
      <c r="P269" s="166"/>
      <c r="Q269" s="145"/>
      <c r="R269" s="148"/>
      <c r="S269" s="148"/>
      <c r="T269" s="148"/>
      <c r="U269" s="148"/>
      <c r="V269" s="151"/>
      <c r="W269" s="151"/>
      <c r="X269" s="151"/>
      <c r="Y269" s="151"/>
      <c r="Z269" s="151"/>
    </row>
    <row r="270" spans="1:26" s="29" customFormat="1" ht="28.5" customHeight="1">
      <c r="A270" s="42"/>
      <c r="B270" s="132" t="s">
        <v>101</v>
      </c>
      <c r="C270" s="100">
        <v>2021</v>
      </c>
      <c r="D270" s="100">
        <v>2026</v>
      </c>
      <c r="E270" s="103" t="s">
        <v>14</v>
      </c>
      <c r="F270" s="28" t="s">
        <v>15</v>
      </c>
      <c r="G270" s="3">
        <f>H270+I270+J270+K270+L270+M270+O270</f>
        <v>113202539.19</v>
      </c>
      <c r="H270" s="3"/>
      <c r="I270" s="3"/>
      <c r="J270" s="3">
        <f>J271+J272</f>
        <v>113202539.19</v>
      </c>
      <c r="K270" s="3"/>
      <c r="L270" s="3"/>
      <c r="M270" s="73"/>
      <c r="N270" s="27"/>
      <c r="O270" s="27"/>
      <c r="P270" s="164" t="s">
        <v>83</v>
      </c>
      <c r="Q270" s="143" t="s">
        <v>94</v>
      </c>
      <c r="R270" s="146"/>
      <c r="S270" s="146"/>
      <c r="T270" s="146"/>
      <c r="U270" s="146">
        <v>1.8660000000000001</v>
      </c>
      <c r="V270" s="158"/>
      <c r="W270" s="158"/>
      <c r="X270" s="158"/>
      <c r="Y270" s="158"/>
      <c r="Z270" s="158"/>
    </row>
    <row r="271" spans="1:26" s="29" customFormat="1" ht="97.5" customHeight="1">
      <c r="A271" s="42"/>
      <c r="B271" s="133"/>
      <c r="C271" s="101"/>
      <c r="D271" s="101"/>
      <c r="E271" s="104"/>
      <c r="F271" s="28" t="s">
        <v>16</v>
      </c>
      <c r="G271" s="3">
        <f t="shared" si="164"/>
        <v>5660126.96</v>
      </c>
      <c r="H271" s="3"/>
      <c r="I271" s="3"/>
      <c r="J271" s="3">
        <v>5660126.96</v>
      </c>
      <c r="L271" s="3"/>
      <c r="M271" s="73"/>
      <c r="N271" s="27"/>
      <c r="O271" s="27"/>
      <c r="P271" s="165"/>
      <c r="Q271" s="144"/>
      <c r="R271" s="147"/>
      <c r="S271" s="147"/>
      <c r="T271" s="147"/>
      <c r="U271" s="147"/>
      <c r="V271" s="159"/>
      <c r="W271" s="159"/>
      <c r="X271" s="159"/>
      <c r="Y271" s="159"/>
      <c r="Z271" s="159"/>
    </row>
    <row r="272" spans="1:26" s="29" customFormat="1" ht="66.75" customHeight="1">
      <c r="A272" s="42"/>
      <c r="B272" s="134"/>
      <c r="C272" s="102"/>
      <c r="D272" s="102"/>
      <c r="E272" s="105"/>
      <c r="F272" s="28" t="s">
        <v>17</v>
      </c>
      <c r="G272" s="3">
        <f t="shared" si="164"/>
        <v>107542412.23</v>
      </c>
      <c r="H272" s="3"/>
      <c r="I272" s="3"/>
      <c r="J272" s="3">
        <v>107542412.23</v>
      </c>
      <c r="K272" s="3"/>
      <c r="L272" s="3"/>
      <c r="M272" s="73"/>
      <c r="N272" s="27"/>
      <c r="O272" s="27"/>
      <c r="P272" s="166"/>
      <c r="Q272" s="145"/>
      <c r="R272" s="148"/>
      <c r="S272" s="148"/>
      <c r="T272" s="148"/>
      <c r="U272" s="148"/>
      <c r="V272" s="160"/>
      <c r="W272" s="160"/>
      <c r="X272" s="160"/>
      <c r="Y272" s="160"/>
      <c r="Z272" s="160"/>
    </row>
    <row r="273" spans="1:26" s="29" customFormat="1" ht="24">
      <c r="A273" s="42"/>
      <c r="B273" s="132" t="s">
        <v>110</v>
      </c>
      <c r="C273" s="100">
        <v>2021</v>
      </c>
      <c r="D273" s="100">
        <v>2026</v>
      </c>
      <c r="E273" s="103" t="s">
        <v>14</v>
      </c>
      <c r="F273" s="28" t="s">
        <v>15</v>
      </c>
      <c r="G273" s="3">
        <f t="shared" si="164"/>
        <v>1267620</v>
      </c>
      <c r="H273" s="3"/>
      <c r="I273" s="3"/>
      <c r="J273" s="3">
        <f>J274+J275</f>
        <v>1267620</v>
      </c>
      <c r="K273" s="3"/>
      <c r="L273" s="3"/>
      <c r="M273" s="73"/>
      <c r="N273" s="27"/>
      <c r="O273" s="27"/>
      <c r="P273" s="164" t="s">
        <v>118</v>
      </c>
      <c r="Q273" s="143" t="s">
        <v>42</v>
      </c>
      <c r="R273" s="146"/>
      <c r="S273" s="146"/>
      <c r="T273" s="146"/>
      <c r="U273" s="146">
        <v>100</v>
      </c>
      <c r="V273" s="149"/>
      <c r="W273" s="149"/>
      <c r="X273" s="149"/>
      <c r="Y273" s="149"/>
      <c r="Z273" s="149"/>
    </row>
    <row r="274" spans="1:26" s="29" customFormat="1" ht="99" customHeight="1">
      <c r="A274" s="42"/>
      <c r="B274" s="133"/>
      <c r="C274" s="101"/>
      <c r="D274" s="101"/>
      <c r="E274" s="104"/>
      <c r="F274" s="28" t="s">
        <v>16</v>
      </c>
      <c r="G274" s="3">
        <f>H274+I274+J274+L274+M274+O274</f>
        <v>67620</v>
      </c>
      <c r="H274" s="3"/>
      <c r="I274" s="3"/>
      <c r="J274" s="3">
        <v>67620</v>
      </c>
      <c r="L274" s="3"/>
      <c r="M274" s="73"/>
      <c r="N274" s="27"/>
      <c r="O274" s="27"/>
      <c r="P274" s="165"/>
      <c r="Q274" s="144"/>
      <c r="R274" s="147"/>
      <c r="S274" s="147"/>
      <c r="T274" s="147"/>
      <c r="U274" s="147"/>
      <c r="V274" s="150"/>
      <c r="W274" s="150"/>
      <c r="X274" s="150"/>
      <c r="Y274" s="150"/>
      <c r="Z274" s="150"/>
    </row>
    <row r="275" spans="1:26" s="29" customFormat="1" ht="65.25" customHeight="1">
      <c r="A275" s="42"/>
      <c r="B275" s="134"/>
      <c r="C275" s="102"/>
      <c r="D275" s="102"/>
      <c r="E275" s="105"/>
      <c r="F275" s="28" t="s">
        <v>17</v>
      </c>
      <c r="G275" s="3">
        <f t="shared" si="164"/>
        <v>1200000</v>
      </c>
      <c r="H275" s="3"/>
      <c r="I275" s="3"/>
      <c r="J275" s="3">
        <v>1200000</v>
      </c>
      <c r="K275" s="3"/>
      <c r="L275" s="3"/>
      <c r="M275" s="73"/>
      <c r="N275" s="27"/>
      <c r="O275" s="27"/>
      <c r="P275" s="166"/>
      <c r="Q275" s="145"/>
      <c r="R275" s="148"/>
      <c r="S275" s="148"/>
      <c r="T275" s="148"/>
      <c r="U275" s="148"/>
      <c r="V275" s="151"/>
      <c r="W275" s="151"/>
      <c r="X275" s="151"/>
      <c r="Y275" s="151"/>
      <c r="Z275" s="151"/>
    </row>
    <row r="276" spans="1:26" s="29" customFormat="1" ht="25.5" customHeight="1">
      <c r="A276" s="42"/>
      <c r="B276" s="132" t="s">
        <v>130</v>
      </c>
      <c r="C276" s="100">
        <v>2021</v>
      </c>
      <c r="D276" s="100">
        <v>2026</v>
      </c>
      <c r="E276" s="103" t="s">
        <v>14</v>
      </c>
      <c r="F276" s="28" t="s">
        <v>15</v>
      </c>
      <c r="G276" s="3">
        <f>H276+I276+J276+K276+L276+M276+O276+N276</f>
        <v>5636496.8799999999</v>
      </c>
      <c r="H276" s="3"/>
      <c r="I276" s="3"/>
      <c r="J276" s="3"/>
      <c r="K276" s="3">
        <f>K277+K278</f>
        <v>537826.51</v>
      </c>
      <c r="L276" s="3">
        <f t="shared" ref="L276:M276" si="165">L277+L278</f>
        <v>0</v>
      </c>
      <c r="M276" s="69">
        <f t="shared" si="165"/>
        <v>2197670.37</v>
      </c>
      <c r="N276" s="3">
        <f>N277+N278</f>
        <v>1495000</v>
      </c>
      <c r="O276" s="3">
        <f>O277+O278</f>
        <v>1406000</v>
      </c>
      <c r="P276" s="161" t="s">
        <v>119</v>
      </c>
      <c r="Q276" s="143" t="s">
        <v>42</v>
      </c>
      <c r="R276" s="146"/>
      <c r="S276" s="146"/>
      <c r="T276" s="146"/>
      <c r="U276" s="146"/>
      <c r="V276" s="146">
        <v>100</v>
      </c>
      <c r="W276" s="146"/>
      <c r="X276" s="146">
        <v>100</v>
      </c>
      <c r="Y276" s="146">
        <v>100</v>
      </c>
      <c r="Z276" s="146">
        <v>100</v>
      </c>
    </row>
    <row r="277" spans="1:26" s="29" customFormat="1" ht="99" customHeight="1">
      <c r="A277" s="42"/>
      <c r="B277" s="133"/>
      <c r="C277" s="101"/>
      <c r="D277" s="101"/>
      <c r="E277" s="104"/>
      <c r="F277" s="28" t="s">
        <v>16</v>
      </c>
      <c r="G277" s="3">
        <f t="shared" ref="G277:G278" si="166">H277+I277+J277+K277+L277+M277+O277+N277</f>
        <v>5636496.8799999999</v>
      </c>
      <c r="H277" s="3"/>
      <c r="I277" s="3"/>
      <c r="J277" s="3"/>
      <c r="K277" s="3">
        <v>537826.51</v>
      </c>
      <c r="L277" s="3">
        <v>0</v>
      </c>
      <c r="M277" s="69">
        <v>2197670.37</v>
      </c>
      <c r="N277" s="30">
        <v>1495000</v>
      </c>
      <c r="O277" s="30">
        <v>1406000</v>
      </c>
      <c r="P277" s="162"/>
      <c r="Q277" s="144"/>
      <c r="R277" s="147"/>
      <c r="S277" s="147"/>
      <c r="T277" s="147"/>
      <c r="U277" s="147"/>
      <c r="V277" s="147"/>
      <c r="W277" s="147"/>
      <c r="X277" s="147"/>
      <c r="Y277" s="147"/>
      <c r="Z277" s="147"/>
    </row>
    <row r="278" spans="1:26" s="29" customFormat="1" ht="65.25" customHeight="1">
      <c r="A278" s="42"/>
      <c r="B278" s="134"/>
      <c r="C278" s="102"/>
      <c r="D278" s="102"/>
      <c r="E278" s="105"/>
      <c r="F278" s="28" t="s">
        <v>17</v>
      </c>
      <c r="G278" s="3">
        <f t="shared" si="166"/>
        <v>0</v>
      </c>
      <c r="H278" s="3"/>
      <c r="I278" s="3"/>
      <c r="J278" s="3"/>
      <c r="K278" s="3"/>
      <c r="L278" s="3"/>
      <c r="M278" s="73"/>
      <c r="N278" s="27"/>
      <c r="O278" s="27"/>
      <c r="P278" s="163"/>
      <c r="Q278" s="145"/>
      <c r="R278" s="148"/>
      <c r="S278" s="148"/>
      <c r="T278" s="148"/>
      <c r="U278" s="148"/>
      <c r="V278" s="148"/>
      <c r="W278" s="148"/>
      <c r="X278" s="148"/>
      <c r="Y278" s="148"/>
      <c r="Z278" s="148"/>
    </row>
    <row r="279" spans="1:26" s="29" customFormat="1" ht="27" customHeight="1">
      <c r="A279" s="42"/>
      <c r="B279" s="132" t="s">
        <v>128</v>
      </c>
      <c r="C279" s="100">
        <v>2021</v>
      </c>
      <c r="D279" s="100">
        <v>2026</v>
      </c>
      <c r="E279" s="103" t="s">
        <v>14</v>
      </c>
      <c r="F279" s="28" t="s">
        <v>15</v>
      </c>
      <c r="G279" s="3">
        <f t="shared" ref="G279" si="167">H279+I279+J279+K279+L279+M279+O279</f>
        <v>1014032.4</v>
      </c>
      <c r="H279" s="3"/>
      <c r="I279" s="3"/>
      <c r="J279" s="3"/>
      <c r="K279" s="3">
        <f>K280+K281</f>
        <v>1014032.4</v>
      </c>
      <c r="L279" s="3"/>
      <c r="M279" s="73"/>
      <c r="N279" s="27"/>
      <c r="O279" s="27"/>
      <c r="P279" s="158"/>
      <c r="Q279" s="158"/>
      <c r="R279" s="158"/>
      <c r="S279" s="158"/>
      <c r="T279" s="158"/>
      <c r="U279" s="158"/>
      <c r="V279" s="158"/>
      <c r="W279" s="158"/>
      <c r="X279" s="158"/>
      <c r="Y279" s="158"/>
      <c r="Z279" s="158"/>
    </row>
    <row r="280" spans="1:26" s="29" customFormat="1" ht="104.25" customHeight="1">
      <c r="A280" s="42"/>
      <c r="B280" s="133"/>
      <c r="C280" s="101"/>
      <c r="D280" s="101"/>
      <c r="E280" s="104"/>
      <c r="F280" s="28" t="s">
        <v>16</v>
      </c>
      <c r="G280" s="3">
        <f t="shared" si="164"/>
        <v>50701.62</v>
      </c>
      <c r="H280" s="3"/>
      <c r="I280" s="3"/>
      <c r="J280" s="3"/>
      <c r="K280" s="3">
        <v>50701.62</v>
      </c>
      <c r="L280" s="3"/>
      <c r="M280" s="73"/>
      <c r="N280" s="27"/>
      <c r="O280" s="27"/>
      <c r="P280" s="159"/>
      <c r="Q280" s="159"/>
      <c r="R280" s="159"/>
      <c r="S280" s="159"/>
      <c r="T280" s="159"/>
      <c r="U280" s="159"/>
      <c r="V280" s="159"/>
      <c r="W280" s="159"/>
      <c r="X280" s="159"/>
      <c r="Y280" s="159"/>
      <c r="Z280" s="159"/>
    </row>
    <row r="281" spans="1:26" s="29" customFormat="1" ht="66.75" customHeight="1">
      <c r="A281" s="42"/>
      <c r="B281" s="134"/>
      <c r="C281" s="102"/>
      <c r="D281" s="102"/>
      <c r="E281" s="105"/>
      <c r="F281" s="28" t="s">
        <v>17</v>
      </c>
      <c r="G281" s="3"/>
      <c r="H281" s="3"/>
      <c r="I281" s="3"/>
      <c r="J281" s="3"/>
      <c r="K281" s="3">
        <v>963330.78</v>
      </c>
      <c r="L281" s="3"/>
      <c r="M281" s="73"/>
      <c r="N281" s="27"/>
      <c r="O281" s="27"/>
      <c r="P281" s="160"/>
      <c r="Q281" s="160"/>
      <c r="R281" s="160"/>
      <c r="S281" s="160"/>
      <c r="T281" s="160"/>
      <c r="U281" s="160"/>
      <c r="V281" s="160"/>
      <c r="W281" s="160"/>
      <c r="X281" s="160"/>
      <c r="Y281" s="160"/>
      <c r="Z281" s="160"/>
    </row>
    <row r="282" spans="1:26" s="29" customFormat="1" ht="27.75" customHeight="1">
      <c r="A282" s="42"/>
      <c r="B282" s="132" t="s">
        <v>192</v>
      </c>
      <c r="C282" s="79"/>
      <c r="D282" s="79"/>
      <c r="E282" s="103" t="s">
        <v>14</v>
      </c>
      <c r="F282" s="28" t="s">
        <v>15</v>
      </c>
      <c r="G282" s="3">
        <f>I282+J282+K282+L282+M282+N282+O282</f>
        <v>235954.86</v>
      </c>
      <c r="H282" s="3"/>
      <c r="I282" s="3"/>
      <c r="J282" s="3"/>
      <c r="K282" s="3"/>
      <c r="L282" s="3">
        <f>L283</f>
        <v>15300</v>
      </c>
      <c r="M282" s="69">
        <f>M283+M284</f>
        <v>220654.86</v>
      </c>
      <c r="N282" s="27"/>
      <c r="O282" s="27"/>
      <c r="P282" s="161" t="s">
        <v>119</v>
      </c>
      <c r="Q282" s="82" t="s">
        <v>42</v>
      </c>
      <c r="R282" s="82"/>
      <c r="S282" s="82"/>
      <c r="T282" s="82"/>
      <c r="U282" s="82"/>
      <c r="V282" s="82"/>
      <c r="W282" s="82">
        <v>100</v>
      </c>
      <c r="X282" s="82">
        <v>100</v>
      </c>
      <c r="Y282" s="82"/>
      <c r="Z282" s="82"/>
    </row>
    <row r="283" spans="1:26" s="29" customFormat="1" ht="96">
      <c r="A283" s="42"/>
      <c r="B283" s="133"/>
      <c r="C283" s="80"/>
      <c r="D283" s="80"/>
      <c r="E283" s="104"/>
      <c r="F283" s="28" t="s">
        <v>16</v>
      </c>
      <c r="G283" s="3">
        <f t="shared" ref="G283:G287" si="168">I283+J283+K283+L283+M283+N283+O283</f>
        <v>215144.86</v>
      </c>
      <c r="H283" s="3"/>
      <c r="I283" s="3"/>
      <c r="J283" s="3"/>
      <c r="K283" s="3"/>
      <c r="L283" s="3">
        <v>15300</v>
      </c>
      <c r="M283" s="69">
        <v>199844.86</v>
      </c>
      <c r="N283" s="27"/>
      <c r="O283" s="27"/>
      <c r="P283" s="266"/>
      <c r="Q283" s="83"/>
      <c r="R283" s="83"/>
      <c r="S283" s="83"/>
      <c r="T283" s="83"/>
      <c r="U283" s="83"/>
      <c r="V283" s="83"/>
      <c r="W283" s="83"/>
      <c r="X283" s="83"/>
      <c r="Y283" s="83"/>
      <c r="Z283" s="83"/>
    </row>
    <row r="284" spans="1:26" s="29" customFormat="1" ht="40.5" customHeight="1">
      <c r="A284" s="42"/>
      <c r="B284" s="134"/>
      <c r="C284" s="81">
        <v>2023</v>
      </c>
      <c r="D284" s="81">
        <v>2026</v>
      </c>
      <c r="E284" s="105"/>
      <c r="F284" s="23" t="s">
        <v>147</v>
      </c>
      <c r="G284" s="3">
        <f t="shared" si="168"/>
        <v>20810</v>
      </c>
      <c r="H284" s="3"/>
      <c r="I284" s="3"/>
      <c r="J284" s="3"/>
      <c r="K284" s="3"/>
      <c r="L284" s="3"/>
      <c r="M284" s="69">
        <v>20810</v>
      </c>
      <c r="N284" s="27"/>
      <c r="O284" s="27"/>
      <c r="P284" s="267"/>
      <c r="Q284" s="84"/>
      <c r="R284" s="84"/>
      <c r="S284" s="84"/>
      <c r="T284" s="84"/>
      <c r="U284" s="84"/>
      <c r="V284" s="84"/>
      <c r="W284" s="84"/>
      <c r="X284" s="84"/>
      <c r="Y284" s="84"/>
      <c r="Z284" s="84"/>
    </row>
    <row r="285" spans="1:26" s="29" customFormat="1" ht="27.75" customHeight="1">
      <c r="A285" s="85"/>
      <c r="B285" s="132" t="s">
        <v>200</v>
      </c>
      <c r="C285" s="100">
        <v>2023</v>
      </c>
      <c r="D285" s="100">
        <v>2026</v>
      </c>
      <c r="E285" s="103" t="s">
        <v>14</v>
      </c>
      <c r="F285" s="28" t="s">
        <v>15</v>
      </c>
      <c r="G285" s="3">
        <f>I285+J285+K285+L285+M285+N285+O285</f>
        <v>3443921.48</v>
      </c>
      <c r="H285" s="3"/>
      <c r="I285" s="3"/>
      <c r="J285" s="3"/>
      <c r="K285" s="3"/>
      <c r="L285" s="3"/>
      <c r="M285" s="69">
        <f>M286+M287+M288+M289</f>
        <v>3443921.48</v>
      </c>
      <c r="N285" s="27"/>
      <c r="O285" s="27"/>
      <c r="P285" s="161" t="s">
        <v>201</v>
      </c>
      <c r="Q285" s="143" t="s">
        <v>96</v>
      </c>
      <c r="R285" s="83"/>
      <c r="S285" s="83"/>
      <c r="T285" s="83"/>
      <c r="U285" s="158"/>
      <c r="V285" s="158"/>
      <c r="W285" s="158"/>
      <c r="X285" s="143">
        <v>1</v>
      </c>
      <c r="Y285" s="158"/>
      <c r="Z285" s="158"/>
    </row>
    <row r="286" spans="1:26" s="29" customFormat="1" ht="96">
      <c r="A286" s="85"/>
      <c r="B286" s="133"/>
      <c r="C286" s="101"/>
      <c r="D286" s="101"/>
      <c r="E286" s="104"/>
      <c r="F286" s="28" t="s">
        <v>16</v>
      </c>
      <c r="G286" s="3">
        <f t="shared" si="168"/>
        <v>329921.48</v>
      </c>
      <c r="H286" s="3"/>
      <c r="I286" s="3"/>
      <c r="J286" s="3"/>
      <c r="K286" s="3"/>
      <c r="L286" s="3"/>
      <c r="M286" s="69">
        <v>329921.48</v>
      </c>
      <c r="N286" s="27"/>
      <c r="O286" s="27"/>
      <c r="P286" s="162"/>
      <c r="Q286" s="144"/>
      <c r="R286" s="83"/>
      <c r="S286" s="83"/>
      <c r="T286" s="83"/>
      <c r="U286" s="159"/>
      <c r="V286" s="159"/>
      <c r="W286" s="159"/>
      <c r="X286" s="144"/>
      <c r="Y286" s="159"/>
      <c r="Z286" s="159"/>
    </row>
    <row r="287" spans="1:26" s="29" customFormat="1" ht="66.75" customHeight="1">
      <c r="A287" s="85"/>
      <c r="B287" s="133"/>
      <c r="C287" s="101"/>
      <c r="D287" s="101"/>
      <c r="E287" s="104"/>
      <c r="F287" s="28" t="s">
        <v>17</v>
      </c>
      <c r="G287" s="3">
        <f t="shared" si="168"/>
        <v>3000000</v>
      </c>
      <c r="H287" s="3"/>
      <c r="I287" s="3"/>
      <c r="J287" s="3"/>
      <c r="K287" s="3"/>
      <c r="L287" s="3"/>
      <c r="M287" s="69">
        <v>3000000</v>
      </c>
      <c r="N287" s="27"/>
      <c r="O287" s="27"/>
      <c r="P287" s="162"/>
      <c r="Q287" s="144"/>
      <c r="R287" s="83"/>
      <c r="S287" s="83"/>
      <c r="T287" s="83"/>
      <c r="U287" s="159"/>
      <c r="V287" s="159"/>
      <c r="W287" s="159"/>
      <c r="X287" s="144"/>
      <c r="Y287" s="159"/>
      <c r="Z287" s="159"/>
    </row>
    <row r="288" spans="1:26" s="15" customFormat="1" ht="39">
      <c r="A288" s="85"/>
      <c r="B288" s="133"/>
      <c r="C288" s="101"/>
      <c r="D288" s="101"/>
      <c r="E288" s="104"/>
      <c r="F288" s="68" t="s">
        <v>147</v>
      </c>
      <c r="G288" s="3">
        <f>H288+I288+J288+K288+L288+M288</f>
        <v>114000</v>
      </c>
      <c r="H288" s="3"/>
      <c r="I288" s="3">
        <f>I283</f>
        <v>0</v>
      </c>
      <c r="J288" s="14"/>
      <c r="K288" s="3"/>
      <c r="L288" s="14"/>
      <c r="M288" s="69">
        <v>114000</v>
      </c>
      <c r="N288" s="14"/>
      <c r="O288" s="3"/>
      <c r="P288" s="162"/>
      <c r="Q288" s="144"/>
      <c r="R288" s="83"/>
      <c r="S288" s="83"/>
      <c r="T288" s="83"/>
      <c r="U288" s="159"/>
      <c r="V288" s="159"/>
      <c r="W288" s="159"/>
      <c r="X288" s="144"/>
      <c r="Y288" s="159"/>
      <c r="Z288" s="159"/>
    </row>
    <row r="289" spans="1:26" s="15" customFormat="1" ht="39">
      <c r="A289" s="85"/>
      <c r="B289" s="134"/>
      <c r="C289" s="102"/>
      <c r="D289" s="102"/>
      <c r="E289" s="105"/>
      <c r="F289" s="68" t="s">
        <v>148</v>
      </c>
      <c r="G289" s="3">
        <f>H289+I289+J289+K289+L289+M289</f>
        <v>0</v>
      </c>
      <c r="H289" s="3"/>
      <c r="I289" s="3">
        <f>I284</f>
        <v>0</v>
      </c>
      <c r="J289" s="14"/>
      <c r="K289" s="3"/>
      <c r="L289" s="14"/>
      <c r="M289" s="69"/>
      <c r="N289" s="14"/>
      <c r="O289" s="14"/>
      <c r="P289" s="163"/>
      <c r="Q289" s="145"/>
      <c r="R289" s="83"/>
      <c r="S289" s="83"/>
      <c r="T289" s="83"/>
      <c r="U289" s="160"/>
      <c r="V289" s="160"/>
      <c r="W289" s="160"/>
      <c r="X289" s="145"/>
      <c r="Y289" s="160"/>
      <c r="Z289" s="160"/>
    </row>
    <row r="290" spans="1:26" s="29" customFormat="1" ht="25.5" customHeight="1">
      <c r="A290" s="42"/>
      <c r="B290" s="132" t="s">
        <v>144</v>
      </c>
      <c r="C290" s="100">
        <v>2023</v>
      </c>
      <c r="D290" s="100">
        <v>2026</v>
      </c>
      <c r="E290" s="103" t="s">
        <v>14</v>
      </c>
      <c r="F290" s="28" t="s">
        <v>15</v>
      </c>
      <c r="G290" s="3">
        <f t="shared" ref="G290:G291" si="169">H290+I290+J290+K290+L290+M290+O290</f>
        <v>50757801.509999998</v>
      </c>
      <c r="H290" s="3"/>
      <c r="I290" s="3"/>
      <c r="J290" s="3"/>
      <c r="K290" s="3"/>
      <c r="L290" s="3">
        <f t="shared" ref="L290:M290" si="170">L291+L292</f>
        <v>8454097.2100000009</v>
      </c>
      <c r="M290" s="69">
        <f t="shared" si="170"/>
        <v>42303704.299999997</v>
      </c>
      <c r="N290" s="3"/>
      <c r="O290" s="3"/>
      <c r="P290" s="161" t="s">
        <v>152</v>
      </c>
      <c r="Q290" s="164" t="s">
        <v>153</v>
      </c>
      <c r="R290" s="146"/>
      <c r="S290" s="146"/>
      <c r="T290" s="93"/>
      <c r="U290" s="146"/>
      <c r="V290" s="146"/>
      <c r="W290" s="146">
        <v>6.1219999999999999</v>
      </c>
      <c r="X290" s="146">
        <v>22.3</v>
      </c>
      <c r="Y290" s="146"/>
      <c r="Z290" s="146"/>
    </row>
    <row r="291" spans="1:26" s="29" customFormat="1" ht="99" customHeight="1">
      <c r="A291" s="42"/>
      <c r="B291" s="133"/>
      <c r="C291" s="101"/>
      <c r="D291" s="101"/>
      <c r="E291" s="104"/>
      <c r="F291" s="28" t="s">
        <v>16</v>
      </c>
      <c r="G291" s="3">
        <f t="shared" si="169"/>
        <v>2841480.82</v>
      </c>
      <c r="H291" s="3"/>
      <c r="I291" s="3"/>
      <c r="J291" s="3"/>
      <c r="K291" s="3"/>
      <c r="L291" s="3">
        <v>454097.21</v>
      </c>
      <c r="M291" s="69">
        <v>2387383.61</v>
      </c>
      <c r="N291" s="30"/>
      <c r="O291" s="30"/>
      <c r="P291" s="162"/>
      <c r="Q291" s="165"/>
      <c r="R291" s="147"/>
      <c r="S291" s="147"/>
      <c r="T291" s="94"/>
      <c r="U291" s="147"/>
      <c r="V291" s="147"/>
      <c r="W291" s="147"/>
      <c r="X291" s="147"/>
      <c r="Y291" s="147"/>
      <c r="Z291" s="147"/>
    </row>
    <row r="292" spans="1:26" s="29" customFormat="1" ht="63.75" customHeight="1">
      <c r="A292" s="42"/>
      <c r="B292" s="134"/>
      <c r="C292" s="102"/>
      <c r="D292" s="102"/>
      <c r="E292" s="105"/>
      <c r="F292" s="28" t="s">
        <v>17</v>
      </c>
      <c r="G292" s="3"/>
      <c r="H292" s="3"/>
      <c r="I292" s="3"/>
      <c r="J292" s="3"/>
      <c r="K292" s="3"/>
      <c r="L292" s="3">
        <v>8000000</v>
      </c>
      <c r="M292" s="77">
        <v>39916320.689999998</v>
      </c>
      <c r="N292" s="27"/>
      <c r="O292" s="27"/>
      <c r="P292" s="163"/>
      <c r="Q292" s="166"/>
      <c r="R292" s="148"/>
      <c r="S292" s="148"/>
      <c r="T292" s="95"/>
      <c r="U292" s="148"/>
      <c r="V292" s="148"/>
      <c r="W292" s="148"/>
      <c r="X292" s="148"/>
      <c r="Y292" s="148"/>
      <c r="Z292" s="148"/>
    </row>
    <row r="293" spans="1:26" s="29" customFormat="1" ht="27.75" customHeight="1">
      <c r="A293" s="43"/>
      <c r="B293" s="97" t="s">
        <v>88</v>
      </c>
      <c r="C293" s="100">
        <v>2020</v>
      </c>
      <c r="D293" s="100">
        <v>2026</v>
      </c>
      <c r="E293" s="103" t="s">
        <v>14</v>
      </c>
      <c r="F293" s="28" t="s">
        <v>15</v>
      </c>
      <c r="G293" s="9">
        <f>H293+I293+J293+K293+L293+M293+O293+N293</f>
        <v>249401680.50999999</v>
      </c>
      <c r="H293" s="9">
        <f>H264+H261+H258+H252+H237+H231+H228+H225+H222+H255</f>
        <v>0</v>
      </c>
      <c r="I293" s="9">
        <f>I264+I261+I258+I252+I237+I231+I228+I225+I222+I255</f>
        <v>56635880.410000004</v>
      </c>
      <c r="J293" s="9">
        <f>J264+J261+J258+J252+J237+J231+J228+J225+J222+J255+J270+J267+J273</f>
        <v>118159967.09999999</v>
      </c>
      <c r="K293" s="9">
        <f>K264+K261+K258+K252+K237+K231+K228+K225+K222+K255+K273+K276+K279</f>
        <v>4201897.08</v>
      </c>
      <c r="L293" s="9">
        <f>L264+L261+L258+L252+L237+L231+L228+L225+L222+L255+L276+L290+L282</f>
        <v>12065202.23</v>
      </c>
      <c r="M293" s="74">
        <f>M264+M261+M258+M252+M237+M231+M228+M225+M222+M255+M276+M290+M282+M285</f>
        <v>50982203.68999999</v>
      </c>
      <c r="N293" s="74">
        <f>N264+N261+N258+N252+N237+N231+N228+N225+N222+N255+N276+N290+N282+N285</f>
        <v>3751895</v>
      </c>
      <c r="O293" s="74">
        <f>O264+O261+O258+O252+O237+O231+O228+O225+O222+O255+O276+O290+O282+O285</f>
        <v>3604635</v>
      </c>
      <c r="P293" s="106" t="s">
        <v>13</v>
      </c>
      <c r="Q293" s="106" t="s">
        <v>13</v>
      </c>
      <c r="R293" s="106" t="s">
        <v>13</v>
      </c>
      <c r="S293" s="106" t="s">
        <v>13</v>
      </c>
      <c r="T293" s="106" t="s">
        <v>13</v>
      </c>
      <c r="U293" s="106" t="s">
        <v>13</v>
      </c>
      <c r="V293" s="106" t="s">
        <v>13</v>
      </c>
      <c r="W293" s="100" t="s">
        <v>13</v>
      </c>
      <c r="X293" s="106" t="s">
        <v>13</v>
      </c>
      <c r="Y293" s="106" t="s">
        <v>13</v>
      </c>
      <c r="Z293" s="106" t="s">
        <v>13</v>
      </c>
    </row>
    <row r="294" spans="1:26" s="29" customFormat="1" ht="99" customHeight="1">
      <c r="A294" s="43"/>
      <c r="B294" s="98"/>
      <c r="C294" s="101"/>
      <c r="D294" s="101"/>
      <c r="E294" s="104"/>
      <c r="F294" s="28" t="s">
        <v>16</v>
      </c>
      <c r="G294" s="9">
        <f>H294+I294+J294+K294+L294+M294+O294+N294</f>
        <v>36789400.409999996</v>
      </c>
      <c r="H294" s="3">
        <f>H265+H262+H259+H256+H253+H238+H232+H229+H226+H223</f>
        <v>0</v>
      </c>
      <c r="I294" s="3">
        <f t="shared" ref="I294:I295" si="171">I265+I262+I259+I256+I253+I238+I232+I229+I226+I223</f>
        <v>5714474.0100000007</v>
      </c>
      <c r="J294" s="3">
        <f>J265+J262+J259+J256+J253+J238+J232+J229+J226+J223+J271+J268+J274</f>
        <v>8483554.8699999992</v>
      </c>
      <c r="K294" s="3">
        <f>K265+K262+K259+K256+K253+K238+K232+K229+K226+K223+K277+K280</f>
        <v>3238566.3</v>
      </c>
      <c r="L294" s="3">
        <f>L265+L262+L259+L253+L238+L232+L229+L226+L223+L256+L277+L291+L283</f>
        <v>4065202.23</v>
      </c>
      <c r="M294" s="69">
        <f>M265+M262+M259+M253+M238+M232+M229+M226+M223+M256+M277+M291+M283+M286</f>
        <v>7931073</v>
      </c>
      <c r="N294" s="69">
        <f>N265+N262+N259+N253+N238+N232+N229+N226+N223+N256+N277+N291+N283+N286</f>
        <v>3751895</v>
      </c>
      <c r="O294" s="69">
        <f>O265+O262+O259+O253+O238+O232+O229+O226+O223+O256+O277+O291+O283+O286</f>
        <v>3604635</v>
      </c>
      <c r="P294" s="107"/>
      <c r="Q294" s="107"/>
      <c r="R294" s="107"/>
      <c r="S294" s="107"/>
      <c r="T294" s="107"/>
      <c r="U294" s="107"/>
      <c r="V294" s="107"/>
      <c r="W294" s="101"/>
      <c r="X294" s="107"/>
      <c r="Y294" s="107"/>
      <c r="Z294" s="107"/>
    </row>
    <row r="295" spans="1:26" s="29" customFormat="1" ht="66" customHeight="1">
      <c r="A295" s="61"/>
      <c r="B295" s="98"/>
      <c r="C295" s="101"/>
      <c r="D295" s="101"/>
      <c r="E295" s="104"/>
      <c r="F295" s="28" t="s">
        <v>17</v>
      </c>
      <c r="G295" s="9">
        <f>H295+I295+J295+K295+L295+M295+O295+N295</f>
        <v>212477470.09999999</v>
      </c>
      <c r="H295" s="3">
        <f>H266+H263+H260+H257+H254+H239+H233+H230+H227+H224</f>
        <v>0</v>
      </c>
      <c r="I295" s="3">
        <f t="shared" si="171"/>
        <v>50921406.400000006</v>
      </c>
      <c r="J295" s="3">
        <f>J266+J263+J260+J257+J254+J239+J233+J230+J227+J224+J269+J272+J275</f>
        <v>109676412.23</v>
      </c>
      <c r="K295" s="3">
        <f>K266+K263+K260+K257+K254+K239+K233+K230+K227+K224+K281+K292</f>
        <v>963330.78</v>
      </c>
      <c r="L295" s="3">
        <f>L266+L263+L260+L257+L254+L239+L233+L230+L227+L224+L281+L292</f>
        <v>8000000</v>
      </c>
      <c r="M295" s="69">
        <f>M266+M263+M260+M257+M254+M239+M233+M230+M227+M224+M281+M292+M287</f>
        <v>42916320.689999998</v>
      </c>
      <c r="N295" s="3">
        <f>N266+N263+N260+N257+N254+N239+N233+N230+N227+N224+N281+N292</f>
        <v>0</v>
      </c>
      <c r="O295" s="3">
        <f>O266+O263+O260+O257+O254+O239+O233+O230+O227+O224+O281+O292</f>
        <v>0</v>
      </c>
      <c r="P295" s="107"/>
      <c r="Q295" s="107"/>
      <c r="R295" s="107"/>
      <c r="S295" s="107"/>
      <c r="T295" s="107"/>
      <c r="U295" s="107"/>
      <c r="V295" s="107"/>
      <c r="W295" s="101"/>
      <c r="X295" s="107"/>
      <c r="Y295" s="107"/>
      <c r="Z295" s="107"/>
    </row>
    <row r="296" spans="1:26" s="29" customFormat="1" ht="36.75">
      <c r="A296" s="86"/>
      <c r="B296" s="98"/>
      <c r="C296" s="101"/>
      <c r="D296" s="101"/>
      <c r="E296" s="104"/>
      <c r="F296" s="89" t="s">
        <v>147</v>
      </c>
      <c r="G296" s="9">
        <f t="shared" ref="G296:G297" si="172">H296+I296+J296+K296+L296+M296+O296+N296</f>
        <v>134810</v>
      </c>
      <c r="H296" s="3"/>
      <c r="I296" s="3"/>
      <c r="J296" s="14"/>
      <c r="K296" s="3"/>
      <c r="L296" s="14"/>
      <c r="M296" s="69">
        <f>M288+M284</f>
        <v>134810</v>
      </c>
      <c r="N296" s="14"/>
      <c r="O296" s="3"/>
      <c r="P296" s="107"/>
      <c r="Q296" s="107"/>
      <c r="R296" s="107"/>
      <c r="S296" s="107"/>
      <c r="T296" s="107"/>
      <c r="U296" s="107"/>
      <c r="V296" s="107"/>
      <c r="W296" s="101"/>
      <c r="X296" s="107"/>
      <c r="Y296" s="107"/>
      <c r="Z296" s="107"/>
    </row>
    <row r="297" spans="1:26" s="29" customFormat="1" ht="36.75">
      <c r="A297" s="86"/>
      <c r="B297" s="99"/>
      <c r="C297" s="102"/>
      <c r="D297" s="102"/>
      <c r="E297" s="105"/>
      <c r="F297" s="89" t="s">
        <v>148</v>
      </c>
      <c r="G297" s="9">
        <f t="shared" si="172"/>
        <v>0</v>
      </c>
      <c r="H297" s="3"/>
      <c r="I297" s="3"/>
      <c r="J297" s="14"/>
      <c r="K297" s="3"/>
      <c r="L297" s="14"/>
      <c r="M297" s="69"/>
      <c r="N297" s="14"/>
      <c r="O297" s="14"/>
      <c r="P297" s="108"/>
      <c r="Q297" s="108"/>
      <c r="R297" s="108"/>
      <c r="S297" s="108"/>
      <c r="T297" s="108"/>
      <c r="U297" s="108"/>
      <c r="V297" s="108"/>
      <c r="W297" s="102"/>
      <c r="X297" s="108"/>
      <c r="Y297" s="108"/>
      <c r="Z297" s="108"/>
    </row>
    <row r="298" spans="1:26" s="29" customFormat="1" ht="85.5" customHeight="1">
      <c r="A298" s="138" t="s">
        <v>89</v>
      </c>
      <c r="B298" s="139"/>
      <c r="C298" s="20">
        <v>2020</v>
      </c>
      <c r="D298" s="34">
        <v>2026</v>
      </c>
      <c r="E298" s="21" t="s">
        <v>13</v>
      </c>
      <c r="F298" s="21" t="s">
        <v>13</v>
      </c>
      <c r="G298" s="21" t="s">
        <v>13</v>
      </c>
      <c r="H298" s="8" t="s">
        <v>13</v>
      </c>
      <c r="I298" s="8" t="s">
        <v>13</v>
      </c>
      <c r="J298" s="8" t="s">
        <v>13</v>
      </c>
      <c r="K298" s="8" t="s">
        <v>13</v>
      </c>
      <c r="L298" s="8" t="s">
        <v>13</v>
      </c>
      <c r="M298" s="72" t="s">
        <v>13</v>
      </c>
      <c r="N298" s="8" t="s">
        <v>13</v>
      </c>
      <c r="O298" s="8" t="s">
        <v>13</v>
      </c>
      <c r="P298" s="22" t="s">
        <v>13</v>
      </c>
      <c r="Q298" s="22" t="s">
        <v>13</v>
      </c>
      <c r="R298" s="22" t="s">
        <v>13</v>
      </c>
      <c r="S298" s="22" t="s">
        <v>13</v>
      </c>
      <c r="T298" s="22" t="s">
        <v>13</v>
      </c>
      <c r="U298" s="22" t="s">
        <v>13</v>
      </c>
      <c r="V298" s="22" t="s">
        <v>13</v>
      </c>
      <c r="W298" s="35" t="s">
        <v>13</v>
      </c>
      <c r="X298" s="22" t="s">
        <v>13</v>
      </c>
      <c r="Y298" s="22" t="s">
        <v>13</v>
      </c>
      <c r="Z298" s="22" t="s">
        <v>13</v>
      </c>
    </row>
    <row r="299" spans="1:26" s="29" customFormat="1" ht="100.5" customHeight="1">
      <c r="A299" s="138" t="s">
        <v>145</v>
      </c>
      <c r="B299" s="139"/>
      <c r="C299" s="20">
        <v>2020</v>
      </c>
      <c r="D299" s="36">
        <v>2026</v>
      </c>
      <c r="E299" s="21" t="s">
        <v>13</v>
      </c>
      <c r="F299" s="21" t="s">
        <v>13</v>
      </c>
      <c r="G299" s="21" t="s">
        <v>13</v>
      </c>
      <c r="H299" s="8" t="s">
        <v>13</v>
      </c>
      <c r="I299" s="8" t="s">
        <v>13</v>
      </c>
      <c r="J299" s="8" t="s">
        <v>13</v>
      </c>
      <c r="K299" s="8" t="s">
        <v>13</v>
      </c>
      <c r="L299" s="8" t="s">
        <v>13</v>
      </c>
      <c r="M299" s="72" t="s">
        <v>13</v>
      </c>
      <c r="N299" s="8" t="s">
        <v>13</v>
      </c>
      <c r="O299" s="8" t="s">
        <v>13</v>
      </c>
      <c r="P299" s="22" t="s">
        <v>13</v>
      </c>
      <c r="Q299" s="22" t="s">
        <v>13</v>
      </c>
      <c r="R299" s="22" t="s">
        <v>13</v>
      </c>
      <c r="S299" s="22" t="s">
        <v>13</v>
      </c>
      <c r="T299" s="22" t="s">
        <v>13</v>
      </c>
      <c r="U299" s="22" t="s">
        <v>13</v>
      </c>
      <c r="V299" s="22" t="s">
        <v>13</v>
      </c>
      <c r="W299" s="35" t="s">
        <v>13</v>
      </c>
      <c r="X299" s="22" t="s">
        <v>13</v>
      </c>
      <c r="Y299" s="22" t="s">
        <v>13</v>
      </c>
      <c r="Z299" s="22" t="s">
        <v>13</v>
      </c>
    </row>
    <row r="300" spans="1:26" s="29" customFormat="1" ht="24" customHeight="1">
      <c r="A300" s="42"/>
      <c r="B300" s="132" t="s">
        <v>146</v>
      </c>
      <c r="C300" s="100">
        <v>2020</v>
      </c>
      <c r="D300" s="100">
        <v>2026</v>
      </c>
      <c r="E300" s="103" t="s">
        <v>14</v>
      </c>
      <c r="F300" s="23" t="s">
        <v>15</v>
      </c>
      <c r="G300" s="3">
        <f>G303</f>
        <v>0</v>
      </c>
      <c r="H300" s="3">
        <f t="shared" ref="H300:J301" si="173">H303</f>
        <v>0</v>
      </c>
      <c r="I300" s="3">
        <f t="shared" si="173"/>
        <v>0</v>
      </c>
      <c r="J300" s="3">
        <f t="shared" si="173"/>
        <v>0</v>
      </c>
      <c r="K300" s="3">
        <f>K303</f>
        <v>0</v>
      </c>
      <c r="L300" s="3"/>
      <c r="M300" s="73"/>
      <c r="N300" s="27"/>
      <c r="O300" s="27"/>
      <c r="P300" s="106" t="s">
        <v>13</v>
      </c>
      <c r="Q300" s="106" t="s">
        <v>13</v>
      </c>
      <c r="R300" s="106" t="s">
        <v>13</v>
      </c>
      <c r="S300" s="106" t="s">
        <v>13</v>
      </c>
      <c r="T300" s="106" t="s">
        <v>13</v>
      </c>
      <c r="U300" s="106" t="s">
        <v>13</v>
      </c>
      <c r="V300" s="106" t="s">
        <v>13</v>
      </c>
      <c r="W300" s="100" t="s">
        <v>13</v>
      </c>
      <c r="X300" s="106" t="s">
        <v>13</v>
      </c>
      <c r="Y300" s="106" t="s">
        <v>13</v>
      </c>
      <c r="Z300" s="106" t="s">
        <v>13</v>
      </c>
    </row>
    <row r="301" spans="1:26" s="29" customFormat="1" ht="35.25" customHeight="1">
      <c r="A301" s="42"/>
      <c r="B301" s="133"/>
      <c r="C301" s="101"/>
      <c r="D301" s="101"/>
      <c r="E301" s="104"/>
      <c r="F301" s="23" t="s">
        <v>58</v>
      </c>
      <c r="G301" s="3">
        <f>G304</f>
        <v>0</v>
      </c>
      <c r="H301" s="3">
        <f t="shared" si="173"/>
        <v>0</v>
      </c>
      <c r="I301" s="3">
        <f t="shared" si="173"/>
        <v>0</v>
      </c>
      <c r="J301" s="3">
        <f t="shared" si="173"/>
        <v>0</v>
      </c>
      <c r="K301" s="3">
        <f>K304</f>
        <v>0</v>
      </c>
      <c r="L301" s="3"/>
      <c r="M301" s="73"/>
      <c r="N301" s="27"/>
      <c r="O301" s="27"/>
      <c r="P301" s="107"/>
      <c r="Q301" s="107"/>
      <c r="R301" s="107"/>
      <c r="S301" s="107"/>
      <c r="T301" s="107"/>
      <c r="U301" s="107"/>
      <c r="V301" s="107"/>
      <c r="W301" s="101"/>
      <c r="X301" s="107"/>
      <c r="Y301" s="107"/>
      <c r="Z301" s="107"/>
    </row>
    <row r="302" spans="1:26" s="29" customFormat="1" ht="60.75" customHeight="1">
      <c r="A302" s="42"/>
      <c r="B302" s="134"/>
      <c r="C302" s="102"/>
      <c r="D302" s="102"/>
      <c r="E302" s="105"/>
      <c r="F302" s="23" t="s">
        <v>17</v>
      </c>
      <c r="G302" s="3"/>
      <c r="H302" s="3"/>
      <c r="I302" s="3"/>
      <c r="J302" s="3"/>
      <c r="K302" s="3"/>
      <c r="L302" s="3"/>
      <c r="M302" s="73"/>
      <c r="N302" s="27"/>
      <c r="O302" s="27"/>
      <c r="P302" s="108"/>
      <c r="Q302" s="108"/>
      <c r="R302" s="108"/>
      <c r="S302" s="108"/>
      <c r="T302" s="108"/>
      <c r="U302" s="108"/>
      <c r="V302" s="108"/>
      <c r="W302" s="102"/>
      <c r="X302" s="108"/>
      <c r="Y302" s="108"/>
      <c r="Z302" s="108"/>
    </row>
    <row r="303" spans="1:26" s="29" customFormat="1" ht="28.5" customHeight="1">
      <c r="A303" s="100"/>
      <c r="B303" s="155" t="s">
        <v>193</v>
      </c>
      <c r="C303" s="100">
        <v>2020</v>
      </c>
      <c r="D303" s="100">
        <v>2026</v>
      </c>
      <c r="E303" s="103" t="s">
        <v>14</v>
      </c>
      <c r="F303" s="23" t="s">
        <v>15</v>
      </c>
      <c r="G303" s="3">
        <f>G306</f>
        <v>0</v>
      </c>
      <c r="H303" s="3">
        <f t="shared" ref="H303:J304" si="174">H306</f>
        <v>0</v>
      </c>
      <c r="I303" s="3">
        <f t="shared" si="174"/>
        <v>0</v>
      </c>
      <c r="J303" s="3">
        <f t="shared" si="174"/>
        <v>0</v>
      </c>
      <c r="K303" s="3">
        <f>K306</f>
        <v>0</v>
      </c>
      <c r="L303" s="3"/>
      <c r="M303" s="73"/>
      <c r="N303" s="27"/>
      <c r="O303" s="27"/>
      <c r="P303" s="106" t="s">
        <v>13</v>
      </c>
      <c r="Q303" s="106" t="s">
        <v>13</v>
      </c>
      <c r="R303" s="106" t="s">
        <v>13</v>
      </c>
      <c r="S303" s="106" t="s">
        <v>13</v>
      </c>
      <c r="T303" s="106" t="s">
        <v>13</v>
      </c>
      <c r="U303" s="106" t="s">
        <v>13</v>
      </c>
      <c r="V303" s="106" t="s">
        <v>13</v>
      </c>
      <c r="W303" s="100" t="s">
        <v>13</v>
      </c>
      <c r="X303" s="106" t="s">
        <v>13</v>
      </c>
      <c r="Y303" s="106" t="s">
        <v>13</v>
      </c>
      <c r="Z303" s="106" t="s">
        <v>13</v>
      </c>
    </row>
    <row r="304" spans="1:26" s="29" customFormat="1" ht="45.75" customHeight="1">
      <c r="A304" s="101"/>
      <c r="B304" s="156"/>
      <c r="C304" s="101"/>
      <c r="D304" s="101"/>
      <c r="E304" s="104"/>
      <c r="F304" s="23" t="s">
        <v>58</v>
      </c>
      <c r="G304" s="3">
        <f>G307</f>
        <v>0</v>
      </c>
      <c r="H304" s="3">
        <f t="shared" si="174"/>
        <v>0</v>
      </c>
      <c r="I304" s="3">
        <f t="shared" si="174"/>
        <v>0</v>
      </c>
      <c r="J304" s="3">
        <f t="shared" si="174"/>
        <v>0</v>
      </c>
      <c r="K304" s="3">
        <f>K307</f>
        <v>0</v>
      </c>
      <c r="L304" s="3"/>
      <c r="M304" s="73"/>
      <c r="N304" s="27"/>
      <c r="O304" s="27"/>
      <c r="P304" s="107"/>
      <c r="Q304" s="107"/>
      <c r="R304" s="107"/>
      <c r="S304" s="107"/>
      <c r="T304" s="107"/>
      <c r="U304" s="107"/>
      <c r="V304" s="107"/>
      <c r="W304" s="101"/>
      <c r="X304" s="107"/>
      <c r="Y304" s="107"/>
      <c r="Z304" s="107"/>
    </row>
    <row r="305" spans="1:26" s="29" customFormat="1" ht="191.25" customHeight="1">
      <c r="A305" s="102"/>
      <c r="B305" s="157"/>
      <c r="C305" s="102"/>
      <c r="D305" s="102"/>
      <c r="E305" s="105"/>
      <c r="F305" s="23" t="s">
        <v>17</v>
      </c>
      <c r="G305" s="3"/>
      <c r="H305" s="3"/>
      <c r="I305" s="3"/>
      <c r="J305" s="3"/>
      <c r="K305" s="3"/>
      <c r="L305" s="3"/>
      <c r="M305" s="73"/>
      <c r="N305" s="27"/>
      <c r="O305" s="27"/>
      <c r="P305" s="108"/>
      <c r="Q305" s="108"/>
      <c r="R305" s="108"/>
      <c r="S305" s="108"/>
      <c r="T305" s="108"/>
      <c r="U305" s="108"/>
      <c r="V305" s="108"/>
      <c r="W305" s="102"/>
      <c r="X305" s="108"/>
      <c r="Y305" s="108"/>
      <c r="Z305" s="108"/>
    </row>
    <row r="306" spans="1:26" s="29" customFormat="1" ht="30.75" customHeight="1">
      <c r="A306" s="60"/>
      <c r="B306" s="132" t="s">
        <v>59</v>
      </c>
      <c r="C306" s="100">
        <v>2020</v>
      </c>
      <c r="D306" s="100">
        <v>2026</v>
      </c>
      <c r="E306" s="103" t="s">
        <v>14</v>
      </c>
      <c r="F306" s="23" t="s">
        <v>15</v>
      </c>
      <c r="G306" s="3">
        <f>H306+I306+J306+K306+L306</f>
        <v>0</v>
      </c>
      <c r="H306" s="3">
        <f t="shared" ref="H306:J306" si="175">H307</f>
        <v>0</v>
      </c>
      <c r="I306" s="3">
        <f t="shared" si="175"/>
        <v>0</v>
      </c>
      <c r="J306" s="3">
        <f t="shared" si="175"/>
        <v>0</v>
      </c>
      <c r="K306" s="3">
        <f>K307</f>
        <v>0</v>
      </c>
      <c r="L306" s="3"/>
      <c r="M306" s="73"/>
      <c r="N306" s="27"/>
      <c r="O306" s="27"/>
      <c r="P306" s="152"/>
      <c r="Q306" s="152"/>
      <c r="R306" s="152"/>
      <c r="S306" s="152"/>
      <c r="T306" s="152"/>
      <c r="U306" s="152"/>
      <c r="V306" s="152"/>
      <c r="W306" s="152"/>
      <c r="X306" s="152"/>
      <c r="Y306" s="152"/>
      <c r="Z306" s="152"/>
    </row>
    <row r="307" spans="1:26" s="29" customFormat="1" ht="43.5" customHeight="1">
      <c r="A307" s="43"/>
      <c r="B307" s="133"/>
      <c r="C307" s="101"/>
      <c r="D307" s="101"/>
      <c r="E307" s="104"/>
      <c r="F307" s="23" t="s">
        <v>58</v>
      </c>
      <c r="G307" s="3">
        <f>H307+I307+J307+K307+L307</f>
        <v>0</v>
      </c>
      <c r="H307" s="3">
        <v>0</v>
      </c>
      <c r="I307" s="3"/>
      <c r="J307" s="3"/>
      <c r="K307" s="3"/>
      <c r="L307" s="3"/>
      <c r="M307" s="73"/>
      <c r="N307" s="27"/>
      <c r="O307" s="27"/>
      <c r="P307" s="153"/>
      <c r="Q307" s="153"/>
      <c r="R307" s="153"/>
      <c r="S307" s="153"/>
      <c r="T307" s="153"/>
      <c r="U307" s="153"/>
      <c r="V307" s="153"/>
      <c r="W307" s="153"/>
      <c r="X307" s="153"/>
      <c r="Y307" s="153"/>
      <c r="Z307" s="153"/>
    </row>
    <row r="308" spans="1:26" s="29" customFormat="1" ht="61.5" customHeight="1">
      <c r="A308" s="61"/>
      <c r="B308" s="134"/>
      <c r="C308" s="102"/>
      <c r="D308" s="102"/>
      <c r="E308" s="105"/>
      <c r="F308" s="23" t="s">
        <v>17</v>
      </c>
      <c r="G308" s="3"/>
      <c r="H308" s="3"/>
      <c r="I308" s="3"/>
      <c r="J308" s="3"/>
      <c r="K308" s="3"/>
      <c r="L308" s="3"/>
      <c r="M308" s="73"/>
      <c r="N308" s="27"/>
      <c r="O308" s="27"/>
      <c r="P308" s="154"/>
      <c r="Q308" s="154"/>
      <c r="R308" s="154"/>
      <c r="S308" s="154"/>
      <c r="T308" s="154"/>
      <c r="U308" s="154"/>
      <c r="V308" s="154"/>
      <c r="W308" s="154"/>
      <c r="X308" s="154"/>
      <c r="Y308" s="154"/>
      <c r="Z308" s="154"/>
    </row>
    <row r="309" spans="1:26" s="29" customFormat="1" ht="25.5" customHeight="1">
      <c r="A309" s="42"/>
      <c r="B309" s="155" t="s">
        <v>194</v>
      </c>
      <c r="C309" s="100">
        <v>2020</v>
      </c>
      <c r="D309" s="100">
        <v>2026</v>
      </c>
      <c r="E309" s="103" t="s">
        <v>14</v>
      </c>
      <c r="F309" s="23" t="s">
        <v>15</v>
      </c>
      <c r="G309" s="3">
        <f>G312</f>
        <v>774844.62</v>
      </c>
      <c r="H309" s="3">
        <f t="shared" ref="H309:J310" si="176">H312</f>
        <v>0</v>
      </c>
      <c r="I309" s="3">
        <f t="shared" si="176"/>
        <v>76990</v>
      </c>
      <c r="J309" s="3">
        <f t="shared" si="176"/>
        <v>72998.75</v>
      </c>
      <c r="K309" s="3">
        <f>K312</f>
        <v>43066.37</v>
      </c>
      <c r="L309" s="3">
        <f>L312</f>
        <v>51789.5</v>
      </c>
      <c r="M309" s="69">
        <f t="shared" ref="M309:O310" si="177">M312</f>
        <v>170000</v>
      </c>
      <c r="N309" s="3">
        <f t="shared" si="177"/>
        <v>180000</v>
      </c>
      <c r="O309" s="3">
        <f t="shared" si="177"/>
        <v>180000</v>
      </c>
      <c r="P309" s="106" t="s">
        <v>13</v>
      </c>
      <c r="Q309" s="106" t="s">
        <v>13</v>
      </c>
      <c r="R309" s="106" t="s">
        <v>13</v>
      </c>
      <c r="S309" s="106" t="s">
        <v>13</v>
      </c>
      <c r="T309" s="106" t="s">
        <v>13</v>
      </c>
      <c r="U309" s="106" t="s">
        <v>13</v>
      </c>
      <c r="V309" s="106" t="s">
        <v>13</v>
      </c>
      <c r="W309" s="100" t="s">
        <v>13</v>
      </c>
      <c r="X309" s="106" t="s">
        <v>13</v>
      </c>
      <c r="Y309" s="106" t="s">
        <v>13</v>
      </c>
      <c r="Z309" s="106" t="s">
        <v>13</v>
      </c>
    </row>
    <row r="310" spans="1:26" s="29" customFormat="1" ht="39" customHeight="1">
      <c r="A310" s="42"/>
      <c r="B310" s="156"/>
      <c r="C310" s="101"/>
      <c r="D310" s="101"/>
      <c r="E310" s="104"/>
      <c r="F310" s="23" t="s">
        <v>58</v>
      </c>
      <c r="G310" s="3">
        <f>G313</f>
        <v>774844.62</v>
      </c>
      <c r="H310" s="3">
        <f t="shared" si="176"/>
        <v>0</v>
      </c>
      <c r="I310" s="3">
        <f t="shared" si="176"/>
        <v>76990</v>
      </c>
      <c r="J310" s="3">
        <f t="shared" si="176"/>
        <v>72998.75</v>
      </c>
      <c r="K310" s="3">
        <f>K313</f>
        <v>43066.37</v>
      </c>
      <c r="L310" s="3">
        <f>L313</f>
        <v>51789.5</v>
      </c>
      <c r="M310" s="69">
        <f t="shared" si="177"/>
        <v>170000</v>
      </c>
      <c r="N310" s="3">
        <f t="shared" si="177"/>
        <v>180000</v>
      </c>
      <c r="O310" s="3">
        <f t="shared" si="177"/>
        <v>180000</v>
      </c>
      <c r="P310" s="107"/>
      <c r="Q310" s="107"/>
      <c r="R310" s="107"/>
      <c r="S310" s="107"/>
      <c r="T310" s="107"/>
      <c r="U310" s="107"/>
      <c r="V310" s="107"/>
      <c r="W310" s="101"/>
      <c r="X310" s="107"/>
      <c r="Y310" s="107"/>
      <c r="Z310" s="107"/>
    </row>
    <row r="311" spans="1:26" s="29" customFormat="1" ht="61.5" customHeight="1">
      <c r="A311" s="42"/>
      <c r="B311" s="157"/>
      <c r="C311" s="102"/>
      <c r="D311" s="102"/>
      <c r="E311" s="105"/>
      <c r="F311" s="23" t="s">
        <v>17</v>
      </c>
      <c r="G311" s="3"/>
      <c r="H311" s="3"/>
      <c r="I311" s="3"/>
      <c r="J311" s="3"/>
      <c r="K311" s="3"/>
      <c r="L311" s="3"/>
      <c r="M311" s="73"/>
      <c r="N311" s="27"/>
      <c r="O311" s="27"/>
      <c r="P311" s="108"/>
      <c r="Q311" s="108"/>
      <c r="R311" s="108"/>
      <c r="S311" s="108"/>
      <c r="T311" s="108"/>
      <c r="U311" s="108"/>
      <c r="V311" s="108"/>
      <c r="W311" s="102"/>
      <c r="X311" s="108"/>
      <c r="Y311" s="108"/>
      <c r="Z311" s="108"/>
    </row>
    <row r="312" spans="1:26" s="29" customFormat="1" ht="29.25" customHeight="1">
      <c r="A312" s="42"/>
      <c r="B312" s="155" t="s">
        <v>195</v>
      </c>
      <c r="C312" s="100">
        <v>2020</v>
      </c>
      <c r="D312" s="100">
        <v>2026</v>
      </c>
      <c r="E312" s="103" t="s">
        <v>14</v>
      </c>
      <c r="F312" s="23" t="s">
        <v>15</v>
      </c>
      <c r="G312" s="3">
        <f>G315+G318+G321</f>
        <v>774844.62</v>
      </c>
      <c r="H312" s="3">
        <f t="shared" ref="H312:J313" si="178">H315+H318+H321</f>
        <v>0</v>
      </c>
      <c r="I312" s="3">
        <f t="shared" si="178"/>
        <v>76990</v>
      </c>
      <c r="J312" s="3">
        <f t="shared" si="178"/>
        <v>72998.75</v>
      </c>
      <c r="K312" s="3">
        <f>K315+K318+K321</f>
        <v>43066.37</v>
      </c>
      <c r="L312" s="3">
        <f>L315+L318+L321</f>
        <v>51789.5</v>
      </c>
      <c r="M312" s="69">
        <f t="shared" ref="M312:O312" si="179">M315+M318+M321</f>
        <v>170000</v>
      </c>
      <c r="N312" s="3">
        <f t="shared" si="179"/>
        <v>180000</v>
      </c>
      <c r="O312" s="3">
        <f t="shared" si="179"/>
        <v>180000</v>
      </c>
      <c r="P312" s="106" t="s">
        <v>13</v>
      </c>
      <c r="Q312" s="106" t="s">
        <v>13</v>
      </c>
      <c r="R312" s="106" t="s">
        <v>13</v>
      </c>
      <c r="S312" s="106" t="s">
        <v>13</v>
      </c>
      <c r="T312" s="106" t="s">
        <v>13</v>
      </c>
      <c r="U312" s="106" t="s">
        <v>13</v>
      </c>
      <c r="V312" s="106" t="s">
        <v>13</v>
      </c>
      <c r="W312" s="100" t="s">
        <v>13</v>
      </c>
      <c r="X312" s="106" t="s">
        <v>13</v>
      </c>
      <c r="Y312" s="106" t="s">
        <v>13</v>
      </c>
      <c r="Z312" s="106" t="s">
        <v>13</v>
      </c>
    </row>
    <row r="313" spans="1:26" s="29" customFormat="1" ht="40.5" customHeight="1">
      <c r="A313" s="42"/>
      <c r="B313" s="156"/>
      <c r="C313" s="101"/>
      <c r="D313" s="101"/>
      <c r="E313" s="104"/>
      <c r="F313" s="23" t="s">
        <v>58</v>
      </c>
      <c r="G313" s="3">
        <f>G316+G319+G322</f>
        <v>774844.62</v>
      </c>
      <c r="H313" s="3">
        <f t="shared" si="178"/>
        <v>0</v>
      </c>
      <c r="I313" s="3">
        <f t="shared" si="178"/>
        <v>76990</v>
      </c>
      <c r="J313" s="3">
        <f t="shared" si="178"/>
        <v>72998.75</v>
      </c>
      <c r="K313" s="3">
        <f>K316+K319+K322</f>
        <v>43066.37</v>
      </c>
      <c r="L313" s="3">
        <f t="shared" ref="L313:M313" si="180">L316+L319+L322</f>
        <v>51789.5</v>
      </c>
      <c r="M313" s="69">
        <f t="shared" si="180"/>
        <v>170000</v>
      </c>
      <c r="N313" s="3">
        <f>N316+N319+N322</f>
        <v>180000</v>
      </c>
      <c r="O313" s="3">
        <f>O316+O319+O322</f>
        <v>180000</v>
      </c>
      <c r="P313" s="107"/>
      <c r="Q313" s="107"/>
      <c r="R313" s="107"/>
      <c r="S313" s="107"/>
      <c r="T313" s="107"/>
      <c r="U313" s="107"/>
      <c r="V313" s="107"/>
      <c r="W313" s="101"/>
      <c r="X313" s="107"/>
      <c r="Y313" s="107"/>
      <c r="Z313" s="107"/>
    </row>
    <row r="314" spans="1:26" s="29" customFormat="1" ht="63" customHeight="1">
      <c r="A314" s="42"/>
      <c r="B314" s="157"/>
      <c r="C314" s="102"/>
      <c r="D314" s="102"/>
      <c r="E314" s="105"/>
      <c r="F314" s="23" t="s">
        <v>17</v>
      </c>
      <c r="G314" s="3"/>
      <c r="H314" s="3"/>
      <c r="I314" s="3"/>
      <c r="J314" s="3"/>
      <c r="K314" s="3"/>
      <c r="L314" s="3"/>
      <c r="M314" s="73"/>
      <c r="N314" s="27"/>
      <c r="O314" s="27"/>
      <c r="P314" s="108"/>
      <c r="Q314" s="108"/>
      <c r="R314" s="108"/>
      <c r="S314" s="108"/>
      <c r="T314" s="108"/>
      <c r="U314" s="108"/>
      <c r="V314" s="108"/>
      <c r="W314" s="102"/>
      <c r="X314" s="108"/>
      <c r="Y314" s="108"/>
      <c r="Z314" s="108"/>
    </row>
    <row r="315" spans="1:26" s="29" customFormat="1" ht="28.5" customHeight="1">
      <c r="A315" s="42"/>
      <c r="B315" s="132" t="s">
        <v>60</v>
      </c>
      <c r="C315" s="100">
        <v>2020</v>
      </c>
      <c r="D315" s="100">
        <v>2025</v>
      </c>
      <c r="E315" s="103" t="s">
        <v>14</v>
      </c>
      <c r="F315" s="23" t="s">
        <v>15</v>
      </c>
      <c r="G315" s="3">
        <f>H315+I315+J315+K315+L315+M315+O315+N315</f>
        <v>462004.62</v>
      </c>
      <c r="H315" s="3">
        <f t="shared" ref="H315:J315" si="181">H316</f>
        <v>0</v>
      </c>
      <c r="I315" s="3">
        <f t="shared" si="181"/>
        <v>74150</v>
      </c>
      <c r="J315" s="3">
        <f t="shared" si="181"/>
        <v>72998.75</v>
      </c>
      <c r="K315" s="3">
        <f>K316</f>
        <v>43066.37</v>
      </c>
      <c r="L315" s="3">
        <f>L316</f>
        <v>51789.5</v>
      </c>
      <c r="M315" s="69">
        <f>M316</f>
        <v>80000</v>
      </c>
      <c r="N315" s="3">
        <f>N316</f>
        <v>70000</v>
      </c>
      <c r="O315" s="3">
        <f>O316</f>
        <v>70000</v>
      </c>
      <c r="P315" s="140" t="s">
        <v>63</v>
      </c>
      <c r="Q315" s="143" t="s">
        <v>42</v>
      </c>
      <c r="R315" s="146"/>
      <c r="S315" s="10">
        <v>0</v>
      </c>
      <c r="T315" s="146">
        <v>100</v>
      </c>
      <c r="U315" s="146">
        <v>100</v>
      </c>
      <c r="V315" s="146">
        <v>100</v>
      </c>
      <c r="W315" s="146">
        <v>100</v>
      </c>
      <c r="X315" s="146">
        <v>100</v>
      </c>
      <c r="Y315" s="146">
        <v>100</v>
      </c>
      <c r="Z315" s="146">
        <v>100</v>
      </c>
    </row>
    <row r="316" spans="1:26" s="29" customFormat="1" ht="44.25" customHeight="1">
      <c r="A316" s="42"/>
      <c r="B316" s="133"/>
      <c r="C316" s="101"/>
      <c r="D316" s="101"/>
      <c r="E316" s="104"/>
      <c r="F316" s="23" t="s">
        <v>58</v>
      </c>
      <c r="G316" s="3">
        <f t="shared" ref="G316:G323" si="182">H316+I316+J316+K316+L316+M316+O316+N316</f>
        <v>462004.62</v>
      </c>
      <c r="H316" s="3"/>
      <c r="I316" s="3">
        <v>74150</v>
      </c>
      <c r="J316" s="3">
        <v>72998.75</v>
      </c>
      <c r="K316" s="3">
        <v>43066.37</v>
      </c>
      <c r="L316" s="3">
        <v>51789.5</v>
      </c>
      <c r="M316" s="69">
        <v>80000</v>
      </c>
      <c r="N316" s="3">
        <v>70000</v>
      </c>
      <c r="O316" s="3">
        <v>70000</v>
      </c>
      <c r="P316" s="141"/>
      <c r="Q316" s="144"/>
      <c r="R316" s="147"/>
      <c r="S316" s="10"/>
      <c r="T316" s="147"/>
      <c r="U316" s="147"/>
      <c r="V316" s="147"/>
      <c r="W316" s="147"/>
      <c r="X316" s="147"/>
      <c r="Y316" s="147"/>
      <c r="Z316" s="147"/>
    </row>
    <row r="317" spans="1:26" s="29" customFormat="1" ht="68.25" customHeight="1">
      <c r="A317" s="42"/>
      <c r="B317" s="134"/>
      <c r="C317" s="102"/>
      <c r="D317" s="102"/>
      <c r="E317" s="105"/>
      <c r="F317" s="23" t="s">
        <v>17</v>
      </c>
      <c r="G317" s="3">
        <f t="shared" si="182"/>
        <v>0</v>
      </c>
      <c r="H317" s="3"/>
      <c r="I317" s="3"/>
      <c r="J317" s="3"/>
      <c r="K317" s="3"/>
      <c r="L317" s="3"/>
      <c r="M317" s="73"/>
      <c r="N317" s="27"/>
      <c r="O317" s="27"/>
      <c r="P317" s="142"/>
      <c r="Q317" s="145"/>
      <c r="R317" s="148"/>
      <c r="S317" s="10"/>
      <c r="T317" s="148"/>
      <c r="U317" s="148"/>
      <c r="V317" s="148"/>
      <c r="W317" s="148"/>
      <c r="X317" s="148"/>
      <c r="Y317" s="148"/>
      <c r="Z317" s="148"/>
    </row>
    <row r="318" spans="1:26" s="29" customFormat="1" ht="26.25" customHeight="1">
      <c r="A318" s="42"/>
      <c r="B318" s="132" t="s">
        <v>61</v>
      </c>
      <c r="C318" s="100">
        <v>2020</v>
      </c>
      <c r="D318" s="100">
        <v>2026</v>
      </c>
      <c r="E318" s="103" t="s">
        <v>14</v>
      </c>
      <c r="F318" s="23" t="s">
        <v>15</v>
      </c>
      <c r="G318" s="3">
        <f t="shared" si="182"/>
        <v>312840</v>
      </c>
      <c r="H318" s="3">
        <f t="shared" ref="H318:J318" si="183">H319</f>
        <v>0</v>
      </c>
      <c r="I318" s="3">
        <f t="shared" si="183"/>
        <v>2840</v>
      </c>
      <c r="J318" s="3">
        <f t="shared" si="183"/>
        <v>0</v>
      </c>
      <c r="K318" s="3">
        <f>K319</f>
        <v>0</v>
      </c>
      <c r="L318" s="3">
        <f>L319</f>
        <v>0</v>
      </c>
      <c r="M318" s="69">
        <f t="shared" ref="M318:O318" si="184">M319</f>
        <v>90000</v>
      </c>
      <c r="N318" s="3">
        <f t="shared" si="184"/>
        <v>110000</v>
      </c>
      <c r="O318" s="3">
        <f t="shared" si="184"/>
        <v>110000</v>
      </c>
      <c r="P318" s="140" t="s">
        <v>74</v>
      </c>
      <c r="Q318" s="143" t="s">
        <v>42</v>
      </c>
      <c r="R318" s="146"/>
      <c r="S318" s="10">
        <v>0</v>
      </c>
      <c r="T318" s="146">
        <v>100</v>
      </c>
      <c r="U318" s="146">
        <v>100</v>
      </c>
      <c r="V318" s="146"/>
      <c r="W318" s="149"/>
      <c r="X318" s="146">
        <v>100</v>
      </c>
      <c r="Y318" s="146">
        <v>100</v>
      </c>
      <c r="Z318" s="146">
        <v>100</v>
      </c>
    </row>
    <row r="319" spans="1:26" s="29" customFormat="1" ht="45" customHeight="1">
      <c r="A319" s="42"/>
      <c r="B319" s="133"/>
      <c r="C319" s="101"/>
      <c r="D319" s="101"/>
      <c r="E319" s="104"/>
      <c r="F319" s="23" t="s">
        <v>58</v>
      </c>
      <c r="G319" s="3">
        <f t="shared" si="182"/>
        <v>312840</v>
      </c>
      <c r="H319" s="3"/>
      <c r="I319" s="3">
        <v>2840</v>
      </c>
      <c r="J319" s="3">
        <v>0</v>
      </c>
      <c r="K319" s="3">
        <v>0</v>
      </c>
      <c r="L319" s="3">
        <v>0</v>
      </c>
      <c r="M319" s="69">
        <v>90000</v>
      </c>
      <c r="N319" s="3">
        <v>110000</v>
      </c>
      <c r="O319" s="3">
        <v>110000</v>
      </c>
      <c r="P319" s="141"/>
      <c r="Q319" s="144"/>
      <c r="R319" s="147"/>
      <c r="S319" s="10"/>
      <c r="T319" s="147"/>
      <c r="U319" s="147"/>
      <c r="V319" s="147"/>
      <c r="W319" s="150"/>
      <c r="X319" s="147"/>
      <c r="Y319" s="147"/>
      <c r="Z319" s="147"/>
    </row>
    <row r="320" spans="1:26" s="29" customFormat="1" ht="65.25" customHeight="1">
      <c r="A320" s="42"/>
      <c r="B320" s="134"/>
      <c r="C320" s="102"/>
      <c r="D320" s="102"/>
      <c r="E320" s="105"/>
      <c r="F320" s="23" t="s">
        <v>17</v>
      </c>
      <c r="G320" s="3">
        <f t="shared" si="182"/>
        <v>0</v>
      </c>
      <c r="H320" s="3"/>
      <c r="I320" s="3"/>
      <c r="J320" s="3"/>
      <c r="K320" s="3"/>
      <c r="L320" s="3"/>
      <c r="M320" s="73"/>
      <c r="N320" s="27"/>
      <c r="O320" s="27"/>
      <c r="P320" s="142"/>
      <c r="Q320" s="145"/>
      <c r="R320" s="148"/>
      <c r="S320" s="10"/>
      <c r="T320" s="148"/>
      <c r="U320" s="148"/>
      <c r="V320" s="148"/>
      <c r="W320" s="151"/>
      <c r="X320" s="148"/>
      <c r="Y320" s="148"/>
      <c r="Z320" s="148"/>
    </row>
    <row r="321" spans="1:26" s="29" customFormat="1" ht="24" customHeight="1">
      <c r="A321" s="42"/>
      <c r="B321" s="132" t="s">
        <v>109</v>
      </c>
      <c r="C321" s="100">
        <v>2020</v>
      </c>
      <c r="D321" s="100">
        <v>2026</v>
      </c>
      <c r="E321" s="103" t="s">
        <v>14</v>
      </c>
      <c r="F321" s="23" t="s">
        <v>15</v>
      </c>
      <c r="G321" s="3">
        <f t="shared" si="182"/>
        <v>0</v>
      </c>
      <c r="H321" s="3">
        <f t="shared" ref="H321:J321" si="185">H322</f>
        <v>0</v>
      </c>
      <c r="I321" s="3">
        <f t="shared" si="185"/>
        <v>0</v>
      </c>
      <c r="J321" s="3">
        <f t="shared" si="185"/>
        <v>0</v>
      </c>
      <c r="K321" s="3">
        <f>K322</f>
        <v>0</v>
      </c>
      <c r="L321" s="3"/>
      <c r="M321" s="73"/>
      <c r="N321" s="26"/>
      <c r="O321" s="26"/>
      <c r="P321" s="106" t="s">
        <v>13</v>
      </c>
      <c r="Q321" s="106" t="s">
        <v>13</v>
      </c>
      <c r="R321" s="106" t="s">
        <v>13</v>
      </c>
      <c r="S321" s="106" t="s">
        <v>13</v>
      </c>
      <c r="T321" s="106" t="s">
        <v>13</v>
      </c>
      <c r="U321" s="106" t="s">
        <v>13</v>
      </c>
      <c r="V321" s="106" t="s">
        <v>13</v>
      </c>
      <c r="W321" s="100" t="s">
        <v>13</v>
      </c>
      <c r="X321" s="106" t="s">
        <v>13</v>
      </c>
      <c r="Y321" s="106" t="s">
        <v>13</v>
      </c>
      <c r="Z321" s="106" t="s">
        <v>13</v>
      </c>
    </row>
    <row r="322" spans="1:26" s="29" customFormat="1" ht="45" customHeight="1">
      <c r="A322" s="42"/>
      <c r="B322" s="133"/>
      <c r="C322" s="101"/>
      <c r="D322" s="101"/>
      <c r="E322" s="104"/>
      <c r="F322" s="23" t="s">
        <v>58</v>
      </c>
      <c r="G322" s="3">
        <f t="shared" si="182"/>
        <v>0</v>
      </c>
      <c r="H322" s="3">
        <v>0</v>
      </c>
      <c r="I322" s="3">
        <v>0</v>
      </c>
      <c r="J322" s="3">
        <v>0</v>
      </c>
      <c r="K322" s="3">
        <v>0</v>
      </c>
      <c r="L322" s="3"/>
      <c r="M322" s="73"/>
      <c r="N322" s="26"/>
      <c r="O322" s="26"/>
      <c r="P322" s="107"/>
      <c r="Q322" s="107"/>
      <c r="R322" s="107"/>
      <c r="S322" s="107"/>
      <c r="T322" s="107"/>
      <c r="U322" s="107"/>
      <c r="V322" s="107"/>
      <c r="W322" s="101"/>
      <c r="X322" s="107"/>
      <c r="Y322" s="107"/>
      <c r="Z322" s="107"/>
    </row>
    <row r="323" spans="1:26" s="29" customFormat="1" ht="66" customHeight="1">
      <c r="A323" s="42"/>
      <c r="B323" s="134"/>
      <c r="C323" s="102"/>
      <c r="D323" s="102"/>
      <c r="E323" s="105"/>
      <c r="F323" s="23" t="s">
        <v>17</v>
      </c>
      <c r="G323" s="3">
        <f t="shared" si="182"/>
        <v>0</v>
      </c>
      <c r="H323" s="3"/>
      <c r="I323" s="3"/>
      <c r="J323" s="3"/>
      <c r="K323" s="3"/>
      <c r="L323" s="3"/>
      <c r="M323" s="73"/>
      <c r="N323" s="26"/>
      <c r="O323" s="26"/>
      <c r="P323" s="108"/>
      <c r="Q323" s="108"/>
      <c r="R323" s="108"/>
      <c r="S323" s="108"/>
      <c r="T323" s="108"/>
      <c r="U323" s="108"/>
      <c r="V323" s="108"/>
      <c r="W323" s="102"/>
      <c r="X323" s="108"/>
      <c r="Y323" s="108"/>
      <c r="Z323" s="108"/>
    </row>
    <row r="324" spans="1:26" s="29" customFormat="1" ht="28.5" customHeight="1">
      <c r="A324" s="42"/>
      <c r="B324" s="120" t="s">
        <v>90</v>
      </c>
      <c r="C324" s="100">
        <v>2020</v>
      </c>
      <c r="D324" s="100">
        <v>2026</v>
      </c>
      <c r="E324" s="103" t="s">
        <v>14</v>
      </c>
      <c r="F324" s="28" t="s">
        <v>15</v>
      </c>
      <c r="G324" s="9">
        <f>G300+G309</f>
        <v>774844.62</v>
      </c>
      <c r="H324" s="9">
        <f t="shared" ref="H324:J325" si="186">H300+H309</f>
        <v>0</v>
      </c>
      <c r="I324" s="9">
        <f t="shared" si="186"/>
        <v>76990</v>
      </c>
      <c r="J324" s="9">
        <f t="shared" si="186"/>
        <v>72998.75</v>
      </c>
      <c r="K324" s="9">
        <f>K300+K309</f>
        <v>43066.37</v>
      </c>
      <c r="L324" s="9">
        <f t="shared" ref="L324:O325" si="187">L300+L309</f>
        <v>51789.5</v>
      </c>
      <c r="M324" s="74">
        <f t="shared" si="187"/>
        <v>170000</v>
      </c>
      <c r="N324" s="9">
        <f t="shared" si="187"/>
        <v>180000</v>
      </c>
      <c r="O324" s="9">
        <f t="shared" si="187"/>
        <v>180000</v>
      </c>
      <c r="P324" s="106" t="s">
        <v>13</v>
      </c>
      <c r="Q324" s="106" t="s">
        <v>13</v>
      </c>
      <c r="R324" s="106" t="s">
        <v>13</v>
      </c>
      <c r="S324" s="106" t="s">
        <v>13</v>
      </c>
      <c r="T324" s="106" t="s">
        <v>13</v>
      </c>
      <c r="U324" s="106" t="s">
        <v>13</v>
      </c>
      <c r="V324" s="106" t="s">
        <v>13</v>
      </c>
      <c r="W324" s="100" t="s">
        <v>13</v>
      </c>
      <c r="X324" s="106" t="s">
        <v>13</v>
      </c>
      <c r="Y324" s="106" t="s">
        <v>13</v>
      </c>
      <c r="Z324" s="106" t="s">
        <v>13</v>
      </c>
    </row>
    <row r="325" spans="1:26" s="29" customFormat="1" ht="43.5" customHeight="1">
      <c r="A325" s="42"/>
      <c r="B325" s="121"/>
      <c r="C325" s="101"/>
      <c r="D325" s="101"/>
      <c r="E325" s="104"/>
      <c r="F325" s="28" t="s">
        <v>58</v>
      </c>
      <c r="G325" s="3">
        <f>G301+G310</f>
        <v>774844.62</v>
      </c>
      <c r="H325" s="3">
        <f t="shared" si="186"/>
        <v>0</v>
      </c>
      <c r="I325" s="3">
        <f t="shared" si="186"/>
        <v>76990</v>
      </c>
      <c r="J325" s="3">
        <f t="shared" si="186"/>
        <v>72998.75</v>
      </c>
      <c r="K325" s="3">
        <f>K301+K310</f>
        <v>43066.37</v>
      </c>
      <c r="L325" s="3">
        <f t="shared" si="187"/>
        <v>51789.5</v>
      </c>
      <c r="M325" s="69">
        <f t="shared" si="187"/>
        <v>170000</v>
      </c>
      <c r="N325" s="3">
        <f t="shared" si="187"/>
        <v>180000</v>
      </c>
      <c r="O325" s="3">
        <f t="shared" si="187"/>
        <v>180000</v>
      </c>
      <c r="P325" s="107"/>
      <c r="Q325" s="107"/>
      <c r="R325" s="107"/>
      <c r="S325" s="107"/>
      <c r="T325" s="107"/>
      <c r="U325" s="107"/>
      <c r="V325" s="107"/>
      <c r="W325" s="101"/>
      <c r="X325" s="107"/>
      <c r="Y325" s="107"/>
      <c r="Z325" s="107"/>
    </row>
    <row r="326" spans="1:26" s="29" customFormat="1" ht="66.75" customHeight="1">
      <c r="A326" s="42"/>
      <c r="B326" s="122"/>
      <c r="C326" s="102"/>
      <c r="D326" s="102"/>
      <c r="E326" s="105"/>
      <c r="F326" s="28" t="s">
        <v>17</v>
      </c>
      <c r="G326" s="3"/>
      <c r="H326" s="3"/>
      <c r="I326" s="3"/>
      <c r="J326" s="3"/>
      <c r="K326" s="3"/>
      <c r="L326" s="3"/>
      <c r="M326" s="73"/>
      <c r="N326" s="27"/>
      <c r="O326" s="27"/>
      <c r="P326" s="108"/>
      <c r="Q326" s="108"/>
      <c r="R326" s="108"/>
      <c r="S326" s="108"/>
      <c r="T326" s="108"/>
      <c r="U326" s="108"/>
      <c r="V326" s="108"/>
      <c r="W326" s="102"/>
      <c r="X326" s="108"/>
      <c r="Y326" s="108"/>
      <c r="Z326" s="108"/>
    </row>
    <row r="327" spans="1:26" s="29" customFormat="1" ht="168.75" customHeight="1">
      <c r="A327" s="138" t="s">
        <v>91</v>
      </c>
      <c r="B327" s="139"/>
      <c r="C327" s="20">
        <v>2020</v>
      </c>
      <c r="D327" s="34">
        <v>2026</v>
      </c>
      <c r="E327" s="21" t="s">
        <v>13</v>
      </c>
      <c r="F327" s="21" t="s">
        <v>13</v>
      </c>
      <c r="G327" s="21" t="s">
        <v>13</v>
      </c>
      <c r="H327" s="8" t="s">
        <v>13</v>
      </c>
      <c r="I327" s="8" t="s">
        <v>13</v>
      </c>
      <c r="J327" s="8" t="s">
        <v>13</v>
      </c>
      <c r="K327" s="8" t="s">
        <v>13</v>
      </c>
      <c r="L327" s="8" t="s">
        <v>13</v>
      </c>
      <c r="M327" s="72" t="s">
        <v>13</v>
      </c>
      <c r="N327" s="8" t="s">
        <v>13</v>
      </c>
      <c r="O327" s="8" t="s">
        <v>13</v>
      </c>
      <c r="P327" s="22" t="s">
        <v>13</v>
      </c>
      <c r="Q327" s="22" t="s">
        <v>13</v>
      </c>
      <c r="R327" s="22" t="s">
        <v>13</v>
      </c>
      <c r="S327" s="22" t="s">
        <v>13</v>
      </c>
      <c r="T327" s="22" t="s">
        <v>13</v>
      </c>
      <c r="U327" s="22" t="s">
        <v>13</v>
      </c>
      <c r="V327" s="22" t="s">
        <v>13</v>
      </c>
      <c r="W327" s="35" t="s">
        <v>13</v>
      </c>
      <c r="X327" s="22" t="s">
        <v>13</v>
      </c>
      <c r="Y327" s="22" t="s">
        <v>13</v>
      </c>
      <c r="Z327" s="22" t="s">
        <v>13</v>
      </c>
    </row>
    <row r="328" spans="1:26" s="29" customFormat="1" ht="124.5" customHeight="1">
      <c r="A328" s="138" t="s">
        <v>196</v>
      </c>
      <c r="B328" s="139"/>
      <c r="C328" s="20">
        <v>2020</v>
      </c>
      <c r="D328" s="36">
        <v>2026</v>
      </c>
      <c r="E328" s="21" t="s">
        <v>13</v>
      </c>
      <c r="F328" s="21" t="s">
        <v>13</v>
      </c>
      <c r="G328" s="21" t="s">
        <v>13</v>
      </c>
      <c r="H328" s="8" t="s">
        <v>13</v>
      </c>
      <c r="I328" s="8" t="s">
        <v>13</v>
      </c>
      <c r="J328" s="8" t="s">
        <v>13</v>
      </c>
      <c r="K328" s="8" t="s">
        <v>13</v>
      </c>
      <c r="L328" s="8" t="s">
        <v>13</v>
      </c>
      <c r="M328" s="72" t="s">
        <v>13</v>
      </c>
      <c r="N328" s="8" t="s">
        <v>13</v>
      </c>
      <c r="O328" s="8" t="s">
        <v>13</v>
      </c>
      <c r="P328" s="22" t="s">
        <v>13</v>
      </c>
      <c r="Q328" s="22" t="s">
        <v>13</v>
      </c>
      <c r="R328" s="22" t="s">
        <v>13</v>
      </c>
      <c r="S328" s="22" t="s">
        <v>13</v>
      </c>
      <c r="T328" s="22" t="s">
        <v>13</v>
      </c>
      <c r="U328" s="22" t="s">
        <v>13</v>
      </c>
      <c r="V328" s="22" t="s">
        <v>13</v>
      </c>
      <c r="W328" s="35" t="s">
        <v>13</v>
      </c>
      <c r="X328" s="22" t="s">
        <v>13</v>
      </c>
      <c r="Y328" s="22" t="s">
        <v>13</v>
      </c>
      <c r="Z328" s="22" t="s">
        <v>13</v>
      </c>
    </row>
    <row r="329" spans="1:26" s="29" customFormat="1" ht="28.5" customHeight="1">
      <c r="A329" s="42"/>
      <c r="B329" s="132" t="s">
        <v>197</v>
      </c>
      <c r="C329" s="100">
        <v>2020</v>
      </c>
      <c r="D329" s="100">
        <v>2026</v>
      </c>
      <c r="E329" s="135" t="s">
        <v>14</v>
      </c>
      <c r="F329" s="23" t="s">
        <v>15</v>
      </c>
      <c r="G329" s="3"/>
      <c r="H329" s="3"/>
      <c r="I329" s="3"/>
      <c r="J329" s="3"/>
      <c r="K329" s="3"/>
      <c r="L329" s="3"/>
      <c r="M329" s="73"/>
      <c r="N329" s="27"/>
      <c r="O329" s="27"/>
      <c r="P329" s="106" t="s">
        <v>13</v>
      </c>
      <c r="Q329" s="106" t="s">
        <v>13</v>
      </c>
      <c r="R329" s="106" t="s">
        <v>13</v>
      </c>
      <c r="S329" s="106" t="s">
        <v>13</v>
      </c>
      <c r="T329" s="106" t="s">
        <v>13</v>
      </c>
      <c r="U329" s="106" t="s">
        <v>13</v>
      </c>
      <c r="V329" s="106" t="s">
        <v>13</v>
      </c>
      <c r="W329" s="100" t="s">
        <v>13</v>
      </c>
      <c r="X329" s="106" t="s">
        <v>13</v>
      </c>
      <c r="Y329" s="106" t="s">
        <v>13</v>
      </c>
      <c r="Z329" s="106" t="s">
        <v>13</v>
      </c>
    </row>
    <row r="330" spans="1:26" s="29" customFormat="1" ht="57.75" customHeight="1">
      <c r="A330" s="42"/>
      <c r="B330" s="133"/>
      <c r="C330" s="101"/>
      <c r="D330" s="101"/>
      <c r="E330" s="136"/>
      <c r="F330" s="23" t="s">
        <v>58</v>
      </c>
      <c r="G330" s="3"/>
      <c r="H330" s="3"/>
      <c r="I330" s="3"/>
      <c r="J330" s="3"/>
      <c r="K330" s="3"/>
      <c r="L330" s="3"/>
      <c r="M330" s="73"/>
      <c r="N330" s="27"/>
      <c r="O330" s="27"/>
      <c r="P330" s="107"/>
      <c r="Q330" s="107"/>
      <c r="R330" s="107"/>
      <c r="S330" s="107"/>
      <c r="T330" s="107"/>
      <c r="U330" s="107"/>
      <c r="V330" s="107"/>
      <c r="W330" s="101"/>
      <c r="X330" s="107"/>
      <c r="Y330" s="107"/>
      <c r="Z330" s="107"/>
    </row>
    <row r="331" spans="1:26" s="29" customFormat="1" ht="99.75" customHeight="1">
      <c r="A331" s="42"/>
      <c r="B331" s="134"/>
      <c r="C331" s="102"/>
      <c r="D331" s="102"/>
      <c r="E331" s="137"/>
      <c r="F331" s="23" t="s">
        <v>75</v>
      </c>
      <c r="G331" s="3"/>
      <c r="H331" s="3"/>
      <c r="I331" s="3"/>
      <c r="J331" s="3"/>
      <c r="K331" s="3"/>
      <c r="L331" s="3"/>
      <c r="M331" s="73"/>
      <c r="N331" s="27"/>
      <c r="O331" s="27"/>
      <c r="P331" s="108"/>
      <c r="Q331" s="108"/>
      <c r="R331" s="108"/>
      <c r="S331" s="108"/>
      <c r="T331" s="108"/>
      <c r="U331" s="108"/>
      <c r="V331" s="108"/>
      <c r="W331" s="102"/>
      <c r="X331" s="108"/>
      <c r="Y331" s="108"/>
      <c r="Z331" s="108"/>
    </row>
    <row r="332" spans="1:26" s="29" customFormat="1" ht="57" customHeight="1">
      <c r="A332" s="42"/>
      <c r="B332" s="132" t="s">
        <v>198</v>
      </c>
      <c r="C332" s="100">
        <v>2020</v>
      </c>
      <c r="D332" s="100">
        <v>2026</v>
      </c>
      <c r="E332" s="135" t="s">
        <v>14</v>
      </c>
      <c r="F332" s="23" t="s">
        <v>15</v>
      </c>
      <c r="G332" s="3">
        <f t="shared" ref="G332:G339" si="188">H332+I332+J332+K332</f>
        <v>302140</v>
      </c>
      <c r="H332" s="3">
        <v>0</v>
      </c>
      <c r="I332" s="3">
        <f>I333+I334+I335</f>
        <v>302140</v>
      </c>
      <c r="J332" s="3"/>
      <c r="K332" s="3"/>
      <c r="L332" s="3"/>
      <c r="M332" s="73"/>
      <c r="N332" s="27"/>
      <c r="O332" s="27"/>
      <c r="P332" s="38" t="s">
        <v>76</v>
      </c>
      <c r="Q332" s="65" t="s">
        <v>49</v>
      </c>
      <c r="R332" s="40"/>
      <c r="S332" s="40"/>
      <c r="T332" s="14">
        <v>1</v>
      </c>
      <c r="U332" s="14"/>
      <c r="V332" s="14"/>
      <c r="W332" s="14"/>
      <c r="X332" s="26"/>
      <c r="Y332" s="26"/>
      <c r="Z332" s="26"/>
    </row>
    <row r="333" spans="1:26" s="29" customFormat="1" ht="144" customHeight="1">
      <c r="A333" s="42"/>
      <c r="B333" s="133"/>
      <c r="C333" s="101"/>
      <c r="D333" s="101"/>
      <c r="E333" s="136"/>
      <c r="F333" s="23" t="s">
        <v>58</v>
      </c>
      <c r="G333" s="3">
        <f t="shared" si="188"/>
        <v>30000</v>
      </c>
      <c r="H333" s="3"/>
      <c r="I333" s="3">
        <v>30000</v>
      </c>
      <c r="J333" s="3"/>
      <c r="K333" s="3"/>
      <c r="L333" s="3"/>
      <c r="M333" s="73"/>
      <c r="N333" s="27"/>
      <c r="O333" s="27"/>
      <c r="P333" s="38" t="s">
        <v>78</v>
      </c>
      <c r="Q333" s="65" t="s">
        <v>49</v>
      </c>
      <c r="R333" s="40"/>
      <c r="S333" s="40"/>
      <c r="T333" s="14">
        <v>1</v>
      </c>
      <c r="U333" s="14"/>
      <c r="V333" s="14"/>
      <c r="W333" s="14"/>
      <c r="X333" s="26"/>
      <c r="Y333" s="26"/>
      <c r="Z333" s="26"/>
    </row>
    <row r="334" spans="1:26" s="29" customFormat="1" ht="146.25" customHeight="1">
      <c r="A334" s="42"/>
      <c r="B334" s="133"/>
      <c r="C334" s="101"/>
      <c r="D334" s="101"/>
      <c r="E334" s="137"/>
      <c r="F334" s="23" t="s">
        <v>99</v>
      </c>
      <c r="G334" s="3">
        <f t="shared" si="188"/>
        <v>122140</v>
      </c>
      <c r="H334" s="3"/>
      <c r="I334" s="3">
        <v>122140</v>
      </c>
      <c r="J334" s="3"/>
      <c r="K334" s="3"/>
      <c r="L334" s="3"/>
      <c r="M334" s="73"/>
      <c r="N334" s="27"/>
      <c r="O334" s="27"/>
      <c r="P334" s="38" t="s">
        <v>77</v>
      </c>
      <c r="Q334" s="14" t="s">
        <v>42</v>
      </c>
      <c r="R334" s="40"/>
      <c r="S334" s="40"/>
      <c r="T334" s="14">
        <v>60</v>
      </c>
      <c r="U334" s="14"/>
      <c r="V334" s="14"/>
      <c r="W334" s="14"/>
      <c r="X334" s="26"/>
      <c r="Y334" s="26"/>
      <c r="Z334" s="26"/>
    </row>
    <row r="335" spans="1:26" s="29" customFormat="1" ht="88.5" customHeight="1">
      <c r="A335" s="42"/>
      <c r="B335" s="134"/>
      <c r="C335" s="102"/>
      <c r="D335" s="102"/>
      <c r="E335" s="66"/>
      <c r="F335" s="23" t="s">
        <v>98</v>
      </c>
      <c r="G335" s="3">
        <f t="shared" si="188"/>
        <v>150000</v>
      </c>
      <c r="H335" s="3"/>
      <c r="I335" s="3">
        <v>150000</v>
      </c>
      <c r="J335" s="3"/>
      <c r="K335" s="3"/>
      <c r="L335" s="3"/>
      <c r="M335" s="73"/>
      <c r="N335" s="27"/>
      <c r="O335" s="27"/>
      <c r="P335" s="38"/>
      <c r="Q335" s="14"/>
      <c r="R335" s="40"/>
      <c r="S335" s="40"/>
      <c r="T335" s="14"/>
      <c r="U335" s="14"/>
      <c r="V335" s="14"/>
      <c r="W335" s="14"/>
      <c r="X335" s="26"/>
      <c r="Y335" s="26"/>
      <c r="Z335" s="26"/>
    </row>
    <row r="336" spans="1:26" s="29" customFormat="1" ht="51.75" customHeight="1">
      <c r="A336" s="42"/>
      <c r="B336" s="111" t="s">
        <v>62</v>
      </c>
      <c r="C336" s="114">
        <v>2020</v>
      </c>
      <c r="D336" s="100">
        <v>2026</v>
      </c>
      <c r="E336" s="117" t="s">
        <v>14</v>
      </c>
      <c r="F336" s="28" t="s">
        <v>15</v>
      </c>
      <c r="G336" s="3">
        <f t="shared" si="188"/>
        <v>302140</v>
      </c>
      <c r="H336" s="3"/>
      <c r="I336" s="3">
        <f>I332</f>
        <v>302140</v>
      </c>
      <c r="J336" s="3"/>
      <c r="K336" s="3"/>
      <c r="L336" s="3"/>
      <c r="M336" s="73"/>
      <c r="N336" s="27"/>
      <c r="O336" s="27"/>
      <c r="P336" s="106" t="s">
        <v>13</v>
      </c>
      <c r="Q336" s="106" t="s">
        <v>13</v>
      </c>
      <c r="R336" s="106" t="s">
        <v>13</v>
      </c>
      <c r="S336" s="106" t="s">
        <v>13</v>
      </c>
      <c r="T336" s="106" t="s">
        <v>13</v>
      </c>
      <c r="U336" s="106" t="s">
        <v>13</v>
      </c>
      <c r="V336" s="106" t="s">
        <v>13</v>
      </c>
      <c r="W336" s="100" t="s">
        <v>13</v>
      </c>
      <c r="X336" s="106" t="s">
        <v>13</v>
      </c>
      <c r="Y336" s="106" t="s">
        <v>13</v>
      </c>
      <c r="Z336" s="106" t="s">
        <v>13</v>
      </c>
    </row>
    <row r="337" spans="1:26" s="29" customFormat="1" ht="50.25" customHeight="1">
      <c r="A337" s="42"/>
      <c r="B337" s="112"/>
      <c r="C337" s="115"/>
      <c r="D337" s="101"/>
      <c r="E337" s="118"/>
      <c r="F337" s="28" t="s">
        <v>58</v>
      </c>
      <c r="G337" s="3">
        <f t="shared" si="188"/>
        <v>30000</v>
      </c>
      <c r="H337" s="3"/>
      <c r="I337" s="3">
        <f>I333</f>
        <v>30000</v>
      </c>
      <c r="J337" s="3"/>
      <c r="K337" s="3"/>
      <c r="L337" s="3"/>
      <c r="M337" s="73"/>
      <c r="N337" s="27"/>
      <c r="O337" s="27"/>
      <c r="P337" s="107"/>
      <c r="Q337" s="107"/>
      <c r="R337" s="107"/>
      <c r="S337" s="107"/>
      <c r="T337" s="107"/>
      <c r="U337" s="107"/>
      <c r="V337" s="107"/>
      <c r="W337" s="101"/>
      <c r="X337" s="107"/>
      <c r="Y337" s="107"/>
      <c r="Z337" s="107"/>
    </row>
    <row r="338" spans="1:26" s="29" customFormat="1" ht="52.5" customHeight="1">
      <c r="A338" s="42"/>
      <c r="B338" s="112"/>
      <c r="C338" s="115"/>
      <c r="D338" s="101"/>
      <c r="E338" s="118"/>
      <c r="F338" s="28" t="s">
        <v>75</v>
      </c>
      <c r="G338" s="3">
        <f t="shared" si="188"/>
        <v>122140</v>
      </c>
      <c r="H338" s="3"/>
      <c r="I338" s="3">
        <f>I334</f>
        <v>122140</v>
      </c>
      <c r="J338" s="3"/>
      <c r="K338" s="3"/>
      <c r="L338" s="3"/>
      <c r="M338" s="73"/>
      <c r="N338" s="27"/>
      <c r="O338" s="27"/>
      <c r="P338" s="107"/>
      <c r="Q338" s="107"/>
      <c r="R338" s="107"/>
      <c r="S338" s="108"/>
      <c r="T338" s="107"/>
      <c r="U338" s="107"/>
      <c r="V338" s="107"/>
      <c r="W338" s="101"/>
      <c r="X338" s="107"/>
      <c r="Y338" s="107"/>
      <c r="Z338" s="107"/>
    </row>
    <row r="339" spans="1:26" s="29" customFormat="1" ht="52.5" customHeight="1">
      <c r="A339" s="42"/>
      <c r="B339" s="113"/>
      <c r="C339" s="116"/>
      <c r="D339" s="102"/>
      <c r="E339" s="119"/>
      <c r="F339" s="28" t="s">
        <v>98</v>
      </c>
      <c r="G339" s="3">
        <f t="shared" si="188"/>
        <v>150000</v>
      </c>
      <c r="H339" s="3"/>
      <c r="I339" s="3">
        <f>I335</f>
        <v>150000</v>
      </c>
      <c r="J339" s="3"/>
      <c r="K339" s="3"/>
      <c r="L339" s="3"/>
      <c r="M339" s="73"/>
      <c r="N339" s="27"/>
      <c r="O339" s="27"/>
      <c r="P339" s="108"/>
      <c r="Q339" s="108"/>
      <c r="R339" s="108"/>
      <c r="S339" s="67"/>
      <c r="T339" s="108"/>
      <c r="U339" s="108"/>
      <c r="V339" s="108"/>
      <c r="W339" s="102"/>
      <c r="X339" s="108"/>
      <c r="Y339" s="108"/>
      <c r="Z339" s="108"/>
    </row>
    <row r="340" spans="1:26" s="15" customFormat="1" ht="27" customHeight="1">
      <c r="A340" s="123" t="s">
        <v>149</v>
      </c>
      <c r="B340" s="124"/>
      <c r="C340" s="124"/>
      <c r="D340" s="124"/>
      <c r="E340" s="125"/>
      <c r="F340" s="23" t="s">
        <v>15</v>
      </c>
      <c r="G340" s="3">
        <f>G29+G67+G193+G207+G293+G324+G336</f>
        <v>434246307.25999999</v>
      </c>
      <c r="H340" s="3">
        <f>H29+H67+H193+H207+H293+H324+H336</f>
        <v>0</v>
      </c>
      <c r="I340" s="3">
        <f>I29+I67+I193+I207+I293+I324+I336</f>
        <v>76802730.159999996</v>
      </c>
      <c r="J340" s="3">
        <f>J29+J67+J193+J207+J293+J324+J336</f>
        <v>141668982.43000001</v>
      </c>
      <c r="K340" s="3">
        <f>K29+K67+K193+K207+K293+K324+K336</f>
        <v>29711108.559999999</v>
      </c>
      <c r="L340" s="3">
        <f>L29+L67+L193+L207+L293+L324+L336</f>
        <v>38772501.180000007</v>
      </c>
      <c r="M340" s="69">
        <f>M29+M67+M193+M207+M293+M324+M336</f>
        <v>82855573.249999985</v>
      </c>
      <c r="N340" s="3">
        <f>N29+N67+N193+N207+N293+N324+N336</f>
        <v>32185750.34</v>
      </c>
      <c r="O340" s="3">
        <f>O29+O67+O193+O207+O293+O324+O336</f>
        <v>32249661.34</v>
      </c>
      <c r="P340" s="106" t="s">
        <v>13</v>
      </c>
      <c r="Q340" s="106" t="s">
        <v>13</v>
      </c>
      <c r="R340" s="106" t="s">
        <v>13</v>
      </c>
      <c r="S340" s="106" t="s">
        <v>13</v>
      </c>
      <c r="T340" s="106" t="s">
        <v>13</v>
      </c>
      <c r="U340" s="106" t="s">
        <v>13</v>
      </c>
      <c r="V340" s="106" t="s">
        <v>13</v>
      </c>
      <c r="W340" s="100" t="s">
        <v>13</v>
      </c>
      <c r="X340" s="106" t="s">
        <v>13</v>
      </c>
      <c r="Y340" s="106" t="s">
        <v>13</v>
      </c>
      <c r="Z340" s="106" t="s">
        <v>13</v>
      </c>
    </row>
    <row r="341" spans="1:26" s="15" customFormat="1" ht="101.25" customHeight="1">
      <c r="A341" s="126"/>
      <c r="B341" s="127"/>
      <c r="C341" s="127"/>
      <c r="D341" s="127"/>
      <c r="E341" s="128"/>
      <c r="F341" s="23" t="s">
        <v>16</v>
      </c>
      <c r="G341" s="3">
        <f>G30+G68+G194+G208+G294+G325+G333+G337</f>
        <v>204877364.84999999</v>
      </c>
      <c r="H341" s="3">
        <f>H30+H68+H194+H208+H294+H325+H333+H337</f>
        <v>0</v>
      </c>
      <c r="I341" s="3">
        <f>I30+I68+I194+I208+I294+I325+I333+I337</f>
        <v>22658533.949999999</v>
      </c>
      <c r="J341" s="3">
        <f>J30+J68+J194+J208+J294+J325+J333+J337</f>
        <v>30264352.270000003</v>
      </c>
      <c r="K341" s="3">
        <f>K30+K68+K194+K208+K294+K325+K333+K337</f>
        <v>24522797.610000003</v>
      </c>
      <c r="L341" s="3">
        <f>L30+L68+L194+L208+L294+L325+L333+L337</f>
        <v>27439291.379999999</v>
      </c>
      <c r="M341" s="69">
        <f>M30+M68+M194+M208+M294+M325+M333+M337</f>
        <v>37608814.960000001</v>
      </c>
      <c r="N341" s="3">
        <f>N30+N68+N194+N208+N294+N325+N333+N337</f>
        <v>31206362.34</v>
      </c>
      <c r="O341" s="3">
        <f>O30+O68+O194+O208+O294+O325+O333+O337</f>
        <v>31177212.34</v>
      </c>
      <c r="P341" s="107"/>
      <c r="Q341" s="107"/>
      <c r="R341" s="107"/>
      <c r="S341" s="107"/>
      <c r="T341" s="107"/>
      <c r="U341" s="107"/>
      <c r="V341" s="107"/>
      <c r="W341" s="101"/>
      <c r="X341" s="107"/>
      <c r="Y341" s="107"/>
      <c r="Z341" s="107"/>
    </row>
    <row r="342" spans="1:26" s="15" customFormat="1" ht="60.75" customHeight="1">
      <c r="A342" s="126"/>
      <c r="B342" s="127"/>
      <c r="C342" s="127"/>
      <c r="D342" s="127"/>
      <c r="E342" s="128"/>
      <c r="F342" s="23" t="s">
        <v>17</v>
      </c>
      <c r="G342" s="3">
        <f>G31+G69+G195+G209+G295+G326+G334+G338</f>
        <v>226210877.54999998</v>
      </c>
      <c r="H342" s="3">
        <f>H31+H69+H195+H209+H295+H326+H334+H338</f>
        <v>0</v>
      </c>
      <c r="I342" s="3">
        <f>I31+I69+I195+I209+I295+I326+I334+I338</f>
        <v>54146336.210000008</v>
      </c>
      <c r="J342" s="3">
        <f>J31+J69+J195+J209+J295+J326+J334+J338</f>
        <v>111404630.16000001</v>
      </c>
      <c r="K342" s="3">
        <f>K31+K69+K195+K209+K295+K326+K334+K338</f>
        <v>5188310.95</v>
      </c>
      <c r="L342" s="3">
        <f>L31+L69+L195+L209+L295+L326+L334+L338</f>
        <v>11333209.800000001</v>
      </c>
      <c r="M342" s="69">
        <f>M31+M69+M195+M209+M295+M326+M334+M338</f>
        <v>44264010.369999997</v>
      </c>
      <c r="N342" s="3">
        <f>N31+N69+N195+N209+N295+N326+N334+N338</f>
        <v>979388</v>
      </c>
      <c r="O342" s="3">
        <f>O31+O69+O195+O209+O295+O326+O334+O338</f>
        <v>1072449</v>
      </c>
      <c r="P342" s="107"/>
      <c r="Q342" s="107"/>
      <c r="R342" s="107"/>
      <c r="S342" s="107"/>
      <c r="T342" s="107"/>
      <c r="U342" s="107"/>
      <c r="V342" s="107"/>
      <c r="W342" s="101"/>
      <c r="X342" s="107"/>
      <c r="Y342" s="107"/>
      <c r="Z342" s="107"/>
    </row>
    <row r="343" spans="1:26" s="15" customFormat="1" ht="39">
      <c r="A343" s="126"/>
      <c r="B343" s="127"/>
      <c r="C343" s="127"/>
      <c r="D343" s="127"/>
      <c r="E343" s="128"/>
      <c r="F343" s="68" t="s">
        <v>147</v>
      </c>
      <c r="G343" s="3">
        <f>H343+I343+J343+K343+L343+M343+N343+O343</f>
        <v>256950</v>
      </c>
      <c r="H343" s="3"/>
      <c r="I343" s="3">
        <f>I338</f>
        <v>122140</v>
      </c>
      <c r="J343" s="14"/>
      <c r="K343" s="3"/>
      <c r="L343" s="14"/>
      <c r="M343" s="69">
        <f>M296</f>
        <v>134810</v>
      </c>
      <c r="N343" s="14"/>
      <c r="O343" s="3"/>
      <c r="P343" s="107"/>
      <c r="Q343" s="107"/>
      <c r="R343" s="107"/>
      <c r="S343" s="107"/>
      <c r="T343" s="107"/>
      <c r="U343" s="107"/>
      <c r="V343" s="107"/>
      <c r="W343" s="101"/>
      <c r="X343" s="107"/>
      <c r="Y343" s="107"/>
      <c r="Z343" s="107"/>
    </row>
    <row r="344" spans="1:26" s="15" customFormat="1" ht="39">
      <c r="A344" s="129"/>
      <c r="B344" s="130"/>
      <c r="C344" s="130"/>
      <c r="D344" s="130"/>
      <c r="E344" s="131"/>
      <c r="F344" s="68" t="s">
        <v>148</v>
      </c>
      <c r="G344" s="3">
        <f>H344+I344+J344+K344+L344+M344+N344+O344</f>
        <v>150000</v>
      </c>
      <c r="H344" s="3"/>
      <c r="I344" s="3">
        <f>I339</f>
        <v>150000</v>
      </c>
      <c r="J344" s="14"/>
      <c r="K344" s="3"/>
      <c r="L344" s="14"/>
      <c r="M344" s="73"/>
      <c r="N344" s="14"/>
      <c r="O344" s="14"/>
      <c r="P344" s="108"/>
      <c r="Q344" s="108"/>
      <c r="R344" s="108"/>
      <c r="S344" s="108"/>
      <c r="T344" s="108"/>
      <c r="U344" s="108"/>
      <c r="V344" s="108"/>
      <c r="W344" s="102"/>
      <c r="X344" s="108"/>
      <c r="Y344" s="108"/>
      <c r="Z344" s="108"/>
    </row>
  </sheetData>
  <mergeCells count="1389">
    <mergeCell ref="P306:P308"/>
    <mergeCell ref="Q306:Q308"/>
    <mergeCell ref="S303:S305"/>
    <mergeCell ref="T303:T305"/>
    <mergeCell ref="U303:U305"/>
    <mergeCell ref="V303:V305"/>
    <mergeCell ref="W303:W305"/>
    <mergeCell ref="U312:U314"/>
    <mergeCell ref="V312:V314"/>
    <mergeCell ref="W312:W314"/>
    <mergeCell ref="X312:X314"/>
    <mergeCell ref="B315:B317"/>
    <mergeCell ref="C315:C317"/>
    <mergeCell ref="D315:D317"/>
    <mergeCell ref="E315:E317"/>
    <mergeCell ref="P315:P317"/>
    <mergeCell ref="Q315:Q317"/>
    <mergeCell ref="R315:R317"/>
    <mergeCell ref="T315:T317"/>
    <mergeCell ref="U315:U317"/>
    <mergeCell ref="V315:V317"/>
    <mergeCell ref="W315:W317"/>
    <mergeCell ref="X315:X317"/>
    <mergeCell ref="B312:B314"/>
    <mergeCell ref="C312:C314"/>
    <mergeCell ref="D312:D314"/>
    <mergeCell ref="E312:E314"/>
    <mergeCell ref="P312:P314"/>
    <mergeCell ref="Q312:Q314"/>
    <mergeCell ref="R312:R314"/>
    <mergeCell ref="S312:S314"/>
    <mergeCell ref="T312:T314"/>
    <mergeCell ref="C273:C275"/>
    <mergeCell ref="D273:D275"/>
    <mergeCell ref="E273:E275"/>
    <mergeCell ref="P267:P269"/>
    <mergeCell ref="Q267:Q269"/>
    <mergeCell ref="R267:R269"/>
    <mergeCell ref="W279:W281"/>
    <mergeCell ref="X279:X281"/>
    <mergeCell ref="B282:B284"/>
    <mergeCell ref="E282:E284"/>
    <mergeCell ref="P282:P284"/>
    <mergeCell ref="S267:S269"/>
    <mergeCell ref="R300:R302"/>
    <mergeCell ref="B309:B311"/>
    <mergeCell ref="C309:C311"/>
    <mergeCell ref="D309:D311"/>
    <mergeCell ref="E309:E311"/>
    <mergeCell ref="P309:P311"/>
    <mergeCell ref="Q309:Q311"/>
    <mergeCell ref="S309:S311"/>
    <mergeCell ref="T309:T311"/>
    <mergeCell ref="U309:U311"/>
    <mergeCell ref="V309:V311"/>
    <mergeCell ref="W309:W311"/>
    <mergeCell ref="S306:S308"/>
    <mergeCell ref="T306:T308"/>
    <mergeCell ref="U306:U308"/>
    <mergeCell ref="V306:V308"/>
    <mergeCell ref="W306:W308"/>
    <mergeCell ref="X306:X308"/>
    <mergeCell ref="X309:X311"/>
    <mergeCell ref="E306:E308"/>
    <mergeCell ref="E207:E209"/>
    <mergeCell ref="P207:P209"/>
    <mergeCell ref="Q207:Q209"/>
    <mergeCell ref="R207:R209"/>
    <mergeCell ref="S207:S209"/>
    <mergeCell ref="T207:T209"/>
    <mergeCell ref="U207:U209"/>
    <mergeCell ref="W222:W224"/>
    <mergeCell ref="X222:X224"/>
    <mergeCell ref="B276:B278"/>
    <mergeCell ref="C276:C278"/>
    <mergeCell ref="D276:D278"/>
    <mergeCell ref="E276:E278"/>
    <mergeCell ref="P276:P278"/>
    <mergeCell ref="Q276:Q278"/>
    <mergeCell ref="R276:R278"/>
    <mergeCell ref="S276:S278"/>
    <mergeCell ref="T276:T278"/>
    <mergeCell ref="U276:U278"/>
    <mergeCell ref="V276:V278"/>
    <mergeCell ref="W276:W278"/>
    <mergeCell ref="X276:X278"/>
    <mergeCell ref="P273:P275"/>
    <mergeCell ref="Q273:Q275"/>
    <mergeCell ref="R273:R275"/>
    <mergeCell ref="S273:S275"/>
    <mergeCell ref="T273:T275"/>
    <mergeCell ref="U273:U275"/>
    <mergeCell ref="B270:B272"/>
    <mergeCell ref="C270:C272"/>
    <mergeCell ref="D270:D272"/>
    <mergeCell ref="E270:E272"/>
    <mergeCell ref="S175:S177"/>
    <mergeCell ref="B184:B186"/>
    <mergeCell ref="C184:C186"/>
    <mergeCell ref="D184:D186"/>
    <mergeCell ref="E184:E186"/>
    <mergeCell ref="P184:P186"/>
    <mergeCell ref="Q184:Q186"/>
    <mergeCell ref="S184:S186"/>
    <mergeCell ref="T184:T186"/>
    <mergeCell ref="U184:U186"/>
    <mergeCell ref="V184:V186"/>
    <mergeCell ref="W184:W186"/>
    <mergeCell ref="X184:X186"/>
    <mergeCell ref="X198:X200"/>
    <mergeCell ref="A196:B196"/>
    <mergeCell ref="A197:B197"/>
    <mergeCell ref="C187:C189"/>
    <mergeCell ref="D187:D189"/>
    <mergeCell ref="B190:B192"/>
    <mergeCell ref="C190:C192"/>
    <mergeCell ref="D190:D192"/>
    <mergeCell ref="E190:E192"/>
    <mergeCell ref="P190:P192"/>
    <mergeCell ref="Q190:Q192"/>
    <mergeCell ref="R190:R192"/>
    <mergeCell ref="T190:T192"/>
    <mergeCell ref="U190:U192"/>
    <mergeCell ref="V190:V192"/>
    <mergeCell ref="W190:W192"/>
    <mergeCell ref="X190:X192"/>
    <mergeCell ref="P166:P168"/>
    <mergeCell ref="Q166:Q168"/>
    <mergeCell ref="S154:S156"/>
    <mergeCell ref="C163:C165"/>
    <mergeCell ref="D163:D165"/>
    <mergeCell ref="E157:E159"/>
    <mergeCell ref="B154:B156"/>
    <mergeCell ref="T163:T165"/>
    <mergeCell ref="U163:U165"/>
    <mergeCell ref="X157:X159"/>
    <mergeCell ref="Q181:Q183"/>
    <mergeCell ref="R181:R183"/>
    <mergeCell ref="T181:T183"/>
    <mergeCell ref="U181:U183"/>
    <mergeCell ref="V181:V183"/>
    <mergeCell ref="P222:P224"/>
    <mergeCell ref="Q222:Q224"/>
    <mergeCell ref="T222:T224"/>
    <mergeCell ref="U222:U224"/>
    <mergeCell ref="V222:V224"/>
    <mergeCell ref="T175:T177"/>
    <mergeCell ref="U175:U177"/>
    <mergeCell ref="V175:V177"/>
    <mergeCell ref="W175:W177"/>
    <mergeCell ref="X175:X177"/>
    <mergeCell ref="R212:R214"/>
    <mergeCell ref="P187:P189"/>
    <mergeCell ref="Q187:Q189"/>
    <mergeCell ref="R187:R189"/>
    <mergeCell ref="S187:S189"/>
    <mergeCell ref="T187:T189"/>
    <mergeCell ref="U187:U189"/>
    <mergeCell ref="D154:D156"/>
    <mergeCell ref="E154:E156"/>
    <mergeCell ref="B175:B177"/>
    <mergeCell ref="C175:C177"/>
    <mergeCell ref="D175:D177"/>
    <mergeCell ref="E175:E177"/>
    <mergeCell ref="P175:P177"/>
    <mergeCell ref="Q175:Q177"/>
    <mergeCell ref="E163:E165"/>
    <mergeCell ref="P163:P165"/>
    <mergeCell ref="Q163:Q165"/>
    <mergeCell ref="B172:B174"/>
    <mergeCell ref="T154:T156"/>
    <mergeCell ref="U154:U156"/>
    <mergeCell ref="V154:V156"/>
    <mergeCell ref="W154:W156"/>
    <mergeCell ref="X154:X156"/>
    <mergeCell ref="B169:B171"/>
    <mergeCell ref="C169:C171"/>
    <mergeCell ref="D169:D171"/>
    <mergeCell ref="E169:E171"/>
    <mergeCell ref="P169:P171"/>
    <mergeCell ref="Q169:Q171"/>
    <mergeCell ref="R169:R171"/>
    <mergeCell ref="V163:V165"/>
    <mergeCell ref="W163:W165"/>
    <mergeCell ref="X163:X165"/>
    <mergeCell ref="B163:B165"/>
    <mergeCell ref="B166:B168"/>
    <mergeCell ref="C166:C168"/>
    <mergeCell ref="D166:D168"/>
    <mergeCell ref="E166:E168"/>
    <mergeCell ref="B142:B144"/>
    <mergeCell ref="C142:C144"/>
    <mergeCell ref="D142:D144"/>
    <mergeCell ref="E142:E144"/>
    <mergeCell ref="A130:A132"/>
    <mergeCell ref="B130:B132"/>
    <mergeCell ref="C130:C132"/>
    <mergeCell ref="D130:D132"/>
    <mergeCell ref="E130:E132"/>
    <mergeCell ref="P130:P132"/>
    <mergeCell ref="Q130:Q132"/>
    <mergeCell ref="B160:B162"/>
    <mergeCell ref="C160:C162"/>
    <mergeCell ref="D160:D162"/>
    <mergeCell ref="E160:E162"/>
    <mergeCell ref="B145:B147"/>
    <mergeCell ref="C145:C147"/>
    <mergeCell ref="D145:D147"/>
    <mergeCell ref="E145:E147"/>
    <mergeCell ref="P145:P147"/>
    <mergeCell ref="Q145:Q147"/>
    <mergeCell ref="B157:B159"/>
    <mergeCell ref="C157:C159"/>
    <mergeCell ref="D157:D159"/>
    <mergeCell ref="B151:B153"/>
    <mergeCell ref="D148:D150"/>
    <mergeCell ref="E148:E150"/>
    <mergeCell ref="P148:P150"/>
    <mergeCell ref="Q148:Q150"/>
    <mergeCell ref="P154:P156"/>
    <mergeCell ref="Q154:Q156"/>
    <mergeCell ref="C154:C156"/>
    <mergeCell ref="C136:C138"/>
    <mergeCell ref="D136:D138"/>
    <mergeCell ref="E136:E138"/>
    <mergeCell ref="P136:P138"/>
    <mergeCell ref="Q136:Q138"/>
    <mergeCell ref="A133:A135"/>
    <mergeCell ref="B133:B135"/>
    <mergeCell ref="C133:C135"/>
    <mergeCell ref="D133:D135"/>
    <mergeCell ref="E133:E135"/>
    <mergeCell ref="P133:P135"/>
    <mergeCell ref="Q133:Q135"/>
    <mergeCell ref="A139:A141"/>
    <mergeCell ref="B139:B141"/>
    <mergeCell ref="C139:C141"/>
    <mergeCell ref="D139:D141"/>
    <mergeCell ref="E139:E141"/>
    <mergeCell ref="A124:A126"/>
    <mergeCell ref="B124:B126"/>
    <mergeCell ref="C124:C126"/>
    <mergeCell ref="E124:E126"/>
    <mergeCell ref="P124:P126"/>
    <mergeCell ref="Q124:Q126"/>
    <mergeCell ref="R124:R126"/>
    <mergeCell ref="S124:S126"/>
    <mergeCell ref="B121:B123"/>
    <mergeCell ref="C121:C123"/>
    <mergeCell ref="D121:D123"/>
    <mergeCell ref="E121:E123"/>
    <mergeCell ref="P121:P123"/>
    <mergeCell ref="Q121:Q123"/>
    <mergeCell ref="A127:A129"/>
    <mergeCell ref="B127:B129"/>
    <mergeCell ref="C127:C129"/>
    <mergeCell ref="E127:E129"/>
    <mergeCell ref="P127:P129"/>
    <mergeCell ref="Q127:Q129"/>
    <mergeCell ref="R127:R129"/>
    <mergeCell ref="S127:S129"/>
    <mergeCell ref="Q106:Q108"/>
    <mergeCell ref="B109:B111"/>
    <mergeCell ref="C109:C111"/>
    <mergeCell ref="D109:D111"/>
    <mergeCell ref="A75:A77"/>
    <mergeCell ref="A118:A120"/>
    <mergeCell ref="B118:B120"/>
    <mergeCell ref="C118:C120"/>
    <mergeCell ref="E118:E120"/>
    <mergeCell ref="P118:P120"/>
    <mergeCell ref="Q118:Q120"/>
    <mergeCell ref="T118:T120"/>
    <mergeCell ref="B115:B117"/>
    <mergeCell ref="C115:C117"/>
    <mergeCell ref="D115:D117"/>
    <mergeCell ref="E115:E117"/>
    <mergeCell ref="P115:P117"/>
    <mergeCell ref="Q115:Q117"/>
    <mergeCell ref="R115:R117"/>
    <mergeCell ref="E109:E111"/>
    <mergeCell ref="A90:A93"/>
    <mergeCell ref="B90:B93"/>
    <mergeCell ref="C90:C93"/>
    <mergeCell ref="D90:D93"/>
    <mergeCell ref="E90:E93"/>
    <mergeCell ref="A94:A96"/>
    <mergeCell ref="B94:B96"/>
    <mergeCell ref="C94:C96"/>
    <mergeCell ref="D94:D96"/>
    <mergeCell ref="E94:E96"/>
    <mergeCell ref="P94:P96"/>
    <mergeCell ref="B106:B108"/>
    <mergeCell ref="C106:C108"/>
    <mergeCell ref="D106:D108"/>
    <mergeCell ref="E106:E108"/>
    <mergeCell ref="P106:P108"/>
    <mergeCell ref="A97:A99"/>
    <mergeCell ref="B97:B99"/>
    <mergeCell ref="C97:C99"/>
    <mergeCell ref="D97:D99"/>
    <mergeCell ref="E97:E99"/>
    <mergeCell ref="A87:A89"/>
    <mergeCell ref="W94:W96"/>
    <mergeCell ref="X94:X96"/>
    <mergeCell ref="A84:A86"/>
    <mergeCell ref="B84:B86"/>
    <mergeCell ref="C84:C86"/>
    <mergeCell ref="D84:D86"/>
    <mergeCell ref="E84:E86"/>
    <mergeCell ref="P84:P86"/>
    <mergeCell ref="Q84:Q86"/>
    <mergeCell ref="R84:R86"/>
    <mergeCell ref="X87:X89"/>
    <mergeCell ref="A72:A74"/>
    <mergeCell ref="B72:B74"/>
    <mergeCell ref="C72:C74"/>
    <mergeCell ref="D72:D74"/>
    <mergeCell ref="E72:E74"/>
    <mergeCell ref="B81:B83"/>
    <mergeCell ref="C81:C83"/>
    <mergeCell ref="D81:D83"/>
    <mergeCell ref="E81:E83"/>
    <mergeCell ref="P81:P83"/>
    <mergeCell ref="B78:B80"/>
    <mergeCell ref="C78:C80"/>
    <mergeCell ref="E78:E80"/>
    <mergeCell ref="P78:P80"/>
    <mergeCell ref="Q78:Q80"/>
    <mergeCell ref="Q72:Q74"/>
    <mergeCell ref="W75:W77"/>
    <mergeCell ref="A37:A39"/>
    <mergeCell ref="B37:B39"/>
    <mergeCell ref="A52:A54"/>
    <mergeCell ref="B52:B54"/>
    <mergeCell ref="C52:C54"/>
    <mergeCell ref="D52:D54"/>
    <mergeCell ref="E52:E54"/>
    <mergeCell ref="P52:P54"/>
    <mergeCell ref="Q52:Q54"/>
    <mergeCell ref="A49:A51"/>
    <mergeCell ref="B49:B51"/>
    <mergeCell ref="C49:C51"/>
    <mergeCell ref="D49:D51"/>
    <mergeCell ref="E49:E51"/>
    <mergeCell ref="P49:P51"/>
    <mergeCell ref="Q49:Q51"/>
    <mergeCell ref="A46:A48"/>
    <mergeCell ref="B46:B48"/>
    <mergeCell ref="C46:C48"/>
    <mergeCell ref="D46:D48"/>
    <mergeCell ref="E46:E48"/>
    <mergeCell ref="P46:P48"/>
    <mergeCell ref="Q46:Q48"/>
    <mergeCell ref="A43:A45"/>
    <mergeCell ref="B43:B45"/>
    <mergeCell ref="C43:C45"/>
    <mergeCell ref="A29:A31"/>
    <mergeCell ref="B29:B31"/>
    <mergeCell ref="C29:C31"/>
    <mergeCell ref="D29:D31"/>
    <mergeCell ref="E29:E31"/>
    <mergeCell ref="P29:P31"/>
    <mergeCell ref="Q29:Q31"/>
    <mergeCell ref="R29:R31"/>
    <mergeCell ref="D43:D45"/>
    <mergeCell ref="E43:E45"/>
    <mergeCell ref="P43:P45"/>
    <mergeCell ref="Q43:Q45"/>
    <mergeCell ref="R43:R45"/>
    <mergeCell ref="A32:B32"/>
    <mergeCell ref="C37:C39"/>
    <mergeCell ref="D37:D39"/>
    <mergeCell ref="E37:E39"/>
    <mergeCell ref="P37:P39"/>
    <mergeCell ref="Q37:Q39"/>
    <mergeCell ref="C34:C36"/>
    <mergeCell ref="D34:D36"/>
    <mergeCell ref="E34:E36"/>
    <mergeCell ref="P34:P36"/>
    <mergeCell ref="Q34:Q36"/>
    <mergeCell ref="R34:R36"/>
    <mergeCell ref="A40:A42"/>
    <mergeCell ref="B40:B42"/>
    <mergeCell ref="C40:C42"/>
    <mergeCell ref="D40:D42"/>
    <mergeCell ref="A33:B33"/>
    <mergeCell ref="A34:A36"/>
    <mergeCell ref="B34:B36"/>
    <mergeCell ref="A23:A25"/>
    <mergeCell ref="B23:B25"/>
    <mergeCell ref="C23:C25"/>
    <mergeCell ref="D23:D25"/>
    <mergeCell ref="E23:E25"/>
    <mergeCell ref="P23:P25"/>
    <mergeCell ref="Q23:Q25"/>
    <mergeCell ref="A20:A22"/>
    <mergeCell ref="B20:B22"/>
    <mergeCell ref="C20:C22"/>
    <mergeCell ref="D20:D22"/>
    <mergeCell ref="E20:E22"/>
    <mergeCell ref="P20:P22"/>
    <mergeCell ref="Q20:Q22"/>
    <mergeCell ref="R20:R22"/>
    <mergeCell ref="A26:A28"/>
    <mergeCell ref="B26:B28"/>
    <mergeCell ref="C26:C28"/>
    <mergeCell ref="D26:D28"/>
    <mergeCell ref="E26:E28"/>
    <mergeCell ref="P26:P28"/>
    <mergeCell ref="Q26:Q28"/>
    <mergeCell ref="A13:B13"/>
    <mergeCell ref="A14:B14"/>
    <mergeCell ref="A15:B15"/>
    <mergeCell ref="A16:B16"/>
    <mergeCell ref="A17:A19"/>
    <mergeCell ref="B17:B19"/>
    <mergeCell ref="C17:C19"/>
    <mergeCell ref="D17:D19"/>
    <mergeCell ref="E17:E19"/>
    <mergeCell ref="P17:P19"/>
    <mergeCell ref="Q17:Q19"/>
    <mergeCell ref="R17:R19"/>
    <mergeCell ref="B7:W7"/>
    <mergeCell ref="A8:A11"/>
    <mergeCell ref="B8:B11"/>
    <mergeCell ref="C8:D8"/>
    <mergeCell ref="E8:E11"/>
    <mergeCell ref="C9:C11"/>
    <mergeCell ref="D9:D11"/>
    <mergeCell ref="F9:F11"/>
    <mergeCell ref="P9:P11"/>
    <mergeCell ref="G10:G11"/>
    <mergeCell ref="F8:O8"/>
    <mergeCell ref="P8:Z8"/>
    <mergeCell ref="G9:O9"/>
    <mergeCell ref="Q9:Q11"/>
    <mergeCell ref="R9:Z9"/>
    <mergeCell ref="H10:O10"/>
    <mergeCell ref="R10:R11"/>
    <mergeCell ref="S10:Z10"/>
    <mergeCell ref="Y17:Y19"/>
    <mergeCell ref="Z17:Z19"/>
    <mergeCell ref="V172:V174"/>
    <mergeCell ref="W172:W174"/>
    <mergeCell ref="X172:X174"/>
    <mergeCell ref="B255:B257"/>
    <mergeCell ref="C255:C257"/>
    <mergeCell ref="D255:D257"/>
    <mergeCell ref="E255:E257"/>
    <mergeCell ref="B249:B251"/>
    <mergeCell ref="C249:C251"/>
    <mergeCell ref="D249:D251"/>
    <mergeCell ref="B258:B260"/>
    <mergeCell ref="C258:C260"/>
    <mergeCell ref="P97:P99"/>
    <mergeCell ref="Q97:Q99"/>
    <mergeCell ref="R97:R99"/>
    <mergeCell ref="S97:S99"/>
    <mergeCell ref="T97:T99"/>
    <mergeCell ref="U97:U99"/>
    <mergeCell ref="V97:V99"/>
    <mergeCell ref="W97:W99"/>
    <mergeCell ref="X97:X99"/>
    <mergeCell ref="V100:V102"/>
    <mergeCell ref="W100:W102"/>
    <mergeCell ref="X100:X102"/>
    <mergeCell ref="U100:U102"/>
    <mergeCell ref="T106:T108"/>
    <mergeCell ref="P103:P105"/>
    <mergeCell ref="Q103:Q105"/>
    <mergeCell ref="B112:B114"/>
    <mergeCell ref="C112:C114"/>
    <mergeCell ref="D112:D114"/>
    <mergeCell ref="E112:E114"/>
    <mergeCell ref="V133:V135"/>
    <mergeCell ref="W133:W135"/>
    <mergeCell ref="A136:A138"/>
    <mergeCell ref="B136:B138"/>
    <mergeCell ref="T136:T138"/>
    <mergeCell ref="U136:U138"/>
    <mergeCell ref="X151:X153"/>
    <mergeCell ref="P142:P144"/>
    <mergeCell ref="Q142:Q144"/>
    <mergeCell ref="T142:T144"/>
    <mergeCell ref="U142:U144"/>
    <mergeCell ref="V142:V144"/>
    <mergeCell ref="W142:W144"/>
    <mergeCell ref="X142:X144"/>
    <mergeCell ref="T145:T147"/>
    <mergeCell ref="U145:U147"/>
    <mergeCell ref="V145:V147"/>
    <mergeCell ref="W145:W147"/>
    <mergeCell ref="S145:S147"/>
    <mergeCell ref="X145:X147"/>
    <mergeCell ref="R148:R150"/>
    <mergeCell ref="V148:V150"/>
    <mergeCell ref="W148:W150"/>
    <mergeCell ref="C151:C153"/>
    <mergeCell ref="D151:D153"/>
    <mergeCell ref="E151:E153"/>
    <mergeCell ref="P151:P153"/>
    <mergeCell ref="Q151:Q153"/>
    <mergeCell ref="R151:R153"/>
    <mergeCell ref="S151:S153"/>
    <mergeCell ref="B148:B150"/>
    <mergeCell ref="C148:C150"/>
    <mergeCell ref="P112:P114"/>
    <mergeCell ref="Q112:Q114"/>
    <mergeCell ref="R112:R114"/>
    <mergeCell ref="S112:S114"/>
    <mergeCell ref="T112:T114"/>
    <mergeCell ref="U112:U114"/>
    <mergeCell ref="V112:V114"/>
    <mergeCell ref="W112:W114"/>
    <mergeCell ref="X112:X114"/>
    <mergeCell ref="S115:S117"/>
    <mergeCell ref="T115:T117"/>
    <mergeCell ref="V130:V132"/>
    <mergeCell ref="W130:W132"/>
    <mergeCell ref="X130:X132"/>
    <mergeCell ref="X133:X135"/>
    <mergeCell ref="T127:T129"/>
    <mergeCell ref="U127:U129"/>
    <mergeCell ref="V127:V129"/>
    <mergeCell ref="W127:W129"/>
    <mergeCell ref="X127:X129"/>
    <mergeCell ref="U121:U123"/>
    <mergeCell ref="V121:V123"/>
    <mergeCell ref="W121:W123"/>
    <mergeCell ref="X121:X123"/>
    <mergeCell ref="T124:T126"/>
    <mergeCell ref="U124:U126"/>
    <mergeCell ref="V124:V126"/>
    <mergeCell ref="W124:W126"/>
    <mergeCell ref="X124:X126"/>
    <mergeCell ref="T121:T123"/>
    <mergeCell ref="T130:T132"/>
    <mergeCell ref="U130:U132"/>
    <mergeCell ref="X103:X105"/>
    <mergeCell ref="S64:S66"/>
    <mergeCell ref="V64:V66"/>
    <mergeCell ref="W64:W66"/>
    <mergeCell ref="U81:U83"/>
    <mergeCell ref="V81:V83"/>
    <mergeCell ref="W81:W83"/>
    <mergeCell ref="P87:P89"/>
    <mergeCell ref="Q87:Q89"/>
    <mergeCell ref="R87:R89"/>
    <mergeCell ref="S87:S89"/>
    <mergeCell ref="T87:T89"/>
    <mergeCell ref="U87:U89"/>
    <mergeCell ref="V87:V89"/>
    <mergeCell ref="W87:W89"/>
    <mergeCell ref="B103:B105"/>
    <mergeCell ref="C103:C105"/>
    <mergeCell ref="D103:D105"/>
    <mergeCell ref="E103:E105"/>
    <mergeCell ref="D100:D102"/>
    <mergeCell ref="E100:E102"/>
    <mergeCell ref="P100:P102"/>
    <mergeCell ref="T103:T105"/>
    <mergeCell ref="Q94:Q96"/>
    <mergeCell ref="T94:T96"/>
    <mergeCell ref="U94:U96"/>
    <mergeCell ref="V94:V96"/>
    <mergeCell ref="Q100:Q102"/>
    <mergeCell ref="R100:R102"/>
    <mergeCell ref="S100:S102"/>
    <mergeCell ref="T100:T102"/>
    <mergeCell ref="Q81:Q83"/>
    <mergeCell ref="X64:X66"/>
    <mergeCell ref="X84:X86"/>
    <mergeCell ref="S55:S57"/>
    <mergeCell ref="T55:T57"/>
    <mergeCell ref="U78:U80"/>
    <mergeCell ref="S75:S77"/>
    <mergeCell ref="T75:T77"/>
    <mergeCell ref="U75:U77"/>
    <mergeCell ref="T78:T80"/>
    <mergeCell ref="T72:T74"/>
    <mergeCell ref="U72:U74"/>
    <mergeCell ref="V72:V74"/>
    <mergeCell ref="W72:W74"/>
    <mergeCell ref="X72:X74"/>
    <mergeCell ref="R81:R83"/>
    <mergeCell ref="S81:S83"/>
    <mergeCell ref="X75:X77"/>
    <mergeCell ref="W67:W69"/>
    <mergeCell ref="X67:X69"/>
    <mergeCell ref="T67:T69"/>
    <mergeCell ref="U67:U69"/>
    <mergeCell ref="V67:V69"/>
    <mergeCell ref="R72:R74"/>
    <mergeCell ref="S72:S74"/>
    <mergeCell ref="V75:V77"/>
    <mergeCell ref="W58:W60"/>
    <mergeCell ref="T58:T60"/>
    <mergeCell ref="P64:P66"/>
    <mergeCell ref="Q64:Q66"/>
    <mergeCell ref="R64:R66"/>
    <mergeCell ref="A71:B71"/>
    <mergeCell ref="D75:D77"/>
    <mergeCell ref="D78:D80"/>
    <mergeCell ref="E61:E63"/>
    <mergeCell ref="P61:P63"/>
    <mergeCell ref="Q61:Q63"/>
    <mergeCell ref="A67:A69"/>
    <mergeCell ref="B67:B69"/>
    <mergeCell ref="C67:C69"/>
    <mergeCell ref="D67:D69"/>
    <mergeCell ref="P72:P74"/>
    <mergeCell ref="X26:X28"/>
    <mergeCell ref="S29:S31"/>
    <mergeCell ref="T29:T31"/>
    <mergeCell ref="V61:V63"/>
    <mergeCell ref="W61:W63"/>
    <mergeCell ref="B58:B60"/>
    <mergeCell ref="C58:C60"/>
    <mergeCell ref="D58:D60"/>
    <mergeCell ref="E58:E60"/>
    <mergeCell ref="P58:P60"/>
    <mergeCell ref="Q58:Q60"/>
    <mergeCell ref="B55:B57"/>
    <mergeCell ref="C55:C57"/>
    <mergeCell ref="X55:X57"/>
    <mergeCell ref="X58:X60"/>
    <mergeCell ref="X61:X63"/>
    <mergeCell ref="E40:E42"/>
    <mergeCell ref="P40:P42"/>
    <mergeCell ref="Q40:Q42"/>
    <mergeCell ref="R40:R42"/>
    <mergeCell ref="T46:T48"/>
    <mergeCell ref="U46:U48"/>
    <mergeCell ref="V46:V48"/>
    <mergeCell ref="W46:W48"/>
    <mergeCell ref="X46:X48"/>
    <mergeCell ref="S43:S45"/>
    <mergeCell ref="T43:T45"/>
    <mergeCell ref="U43:U45"/>
    <mergeCell ref="V43:V45"/>
    <mergeCell ref="D55:D57"/>
    <mergeCell ref="E55:E57"/>
    <mergeCell ref="P55:P57"/>
    <mergeCell ref="A4:W4"/>
    <mergeCell ref="A5:W5"/>
    <mergeCell ref="A6:W6"/>
    <mergeCell ref="A100:A102"/>
    <mergeCell ref="B100:B102"/>
    <mergeCell ref="C100:C102"/>
    <mergeCell ref="B64:B66"/>
    <mergeCell ref="C64:C66"/>
    <mergeCell ref="D64:D66"/>
    <mergeCell ref="E64:E66"/>
    <mergeCell ref="A70:B70"/>
    <mergeCell ref="A78:A80"/>
    <mergeCell ref="B87:B89"/>
    <mergeCell ref="C87:C89"/>
    <mergeCell ref="E87:E89"/>
    <mergeCell ref="V37:V39"/>
    <mergeCell ref="W37:W39"/>
    <mergeCell ref="W40:W42"/>
    <mergeCell ref="B61:B63"/>
    <mergeCell ref="C61:C63"/>
    <mergeCell ref="D61:D63"/>
    <mergeCell ref="W43:W45"/>
    <mergeCell ref="U26:U28"/>
    <mergeCell ref="V34:V36"/>
    <mergeCell ref="S20:S22"/>
    <mergeCell ref="T20:T22"/>
    <mergeCell ref="S34:S36"/>
    <mergeCell ref="V26:V28"/>
    <mergeCell ref="W26:W28"/>
    <mergeCell ref="Q55:Q57"/>
    <mergeCell ref="R55:R57"/>
    <mergeCell ref="B75:B77"/>
    <mergeCell ref="X43:X45"/>
    <mergeCell ref="S40:S42"/>
    <mergeCell ref="X29:X31"/>
    <mergeCell ref="T37:T39"/>
    <mergeCell ref="U37:U39"/>
    <mergeCell ref="W34:W36"/>
    <mergeCell ref="C178:C180"/>
    <mergeCell ref="D178:D180"/>
    <mergeCell ref="P178:P180"/>
    <mergeCell ref="Q178:Q180"/>
    <mergeCell ref="R178:R180"/>
    <mergeCell ref="T178:T180"/>
    <mergeCell ref="U178:U180"/>
    <mergeCell ref="V178:V180"/>
    <mergeCell ref="W178:W180"/>
    <mergeCell ref="X178:X180"/>
    <mergeCell ref="B178:B180"/>
    <mergeCell ref="E178:E180"/>
    <mergeCell ref="W29:W31"/>
    <mergeCell ref="X34:X36"/>
    <mergeCell ref="C75:C77"/>
    <mergeCell ref="E75:E77"/>
    <mergeCell ref="P75:P77"/>
    <mergeCell ref="Q75:Q77"/>
    <mergeCell ref="R75:R77"/>
    <mergeCell ref="U58:U60"/>
    <mergeCell ref="V58:V60"/>
    <mergeCell ref="E67:E69"/>
    <mergeCell ref="P67:P69"/>
    <mergeCell ref="Q67:Q69"/>
    <mergeCell ref="R67:R69"/>
    <mergeCell ref="S67:S69"/>
    <mergeCell ref="B181:B183"/>
    <mergeCell ref="C181:C183"/>
    <mergeCell ref="D181:D183"/>
    <mergeCell ref="E181:E183"/>
    <mergeCell ref="P181:P183"/>
    <mergeCell ref="W181:W183"/>
    <mergeCell ref="X181:X183"/>
    <mergeCell ref="B222:B224"/>
    <mergeCell ref="C222:C224"/>
    <mergeCell ref="D222:D224"/>
    <mergeCell ref="E222:E224"/>
    <mergeCell ref="B225:B227"/>
    <mergeCell ref="B228:B230"/>
    <mergeCell ref="C228:C230"/>
    <mergeCell ref="D228:D230"/>
    <mergeCell ref="E228:E230"/>
    <mergeCell ref="V207:V209"/>
    <mergeCell ref="W207:W209"/>
    <mergeCell ref="X207:X209"/>
    <mergeCell ref="P228:P230"/>
    <mergeCell ref="Q228:Q230"/>
    <mergeCell ref="R228:R230"/>
    <mergeCell ref="T228:T230"/>
    <mergeCell ref="U228:U230"/>
    <mergeCell ref="V228:V230"/>
    <mergeCell ref="W228:W230"/>
    <mergeCell ref="X228:X230"/>
    <mergeCell ref="V187:V189"/>
    <mergeCell ref="W187:W189"/>
    <mergeCell ref="X187:X189"/>
    <mergeCell ref="A211:B211"/>
    <mergeCell ref="A207:A209"/>
    <mergeCell ref="B231:B233"/>
    <mergeCell ref="B234:B236"/>
    <mergeCell ref="C234:C236"/>
    <mergeCell ref="D234:D236"/>
    <mergeCell ref="E234:E236"/>
    <mergeCell ref="B237:B239"/>
    <mergeCell ref="C237:C239"/>
    <mergeCell ref="D237:D239"/>
    <mergeCell ref="E237:E239"/>
    <mergeCell ref="B240:B242"/>
    <mergeCell ref="C240:C242"/>
    <mergeCell ref="D240:D242"/>
    <mergeCell ref="E240:E242"/>
    <mergeCell ref="B243:B245"/>
    <mergeCell ref="C243:C245"/>
    <mergeCell ref="D243:D245"/>
    <mergeCell ref="E243:E245"/>
    <mergeCell ref="B246:B248"/>
    <mergeCell ref="C246:C248"/>
    <mergeCell ref="D246:D248"/>
    <mergeCell ref="E246:E248"/>
    <mergeCell ref="B252:B254"/>
    <mergeCell ref="C252:C254"/>
    <mergeCell ref="D252:D254"/>
    <mergeCell ref="E252:E254"/>
    <mergeCell ref="V267:V269"/>
    <mergeCell ref="W267:W269"/>
    <mergeCell ref="X267:X269"/>
    <mergeCell ref="E249:E251"/>
    <mergeCell ref="T258:T260"/>
    <mergeCell ref="U258:U260"/>
    <mergeCell ref="V258:V260"/>
    <mergeCell ref="W258:W260"/>
    <mergeCell ref="X258:X260"/>
    <mergeCell ref="B261:B263"/>
    <mergeCell ref="C261:C263"/>
    <mergeCell ref="D261:D263"/>
    <mergeCell ref="E261:E263"/>
    <mergeCell ref="P261:P263"/>
    <mergeCell ref="Q261:Q263"/>
    <mergeCell ref="R261:R263"/>
    <mergeCell ref="T261:T263"/>
    <mergeCell ref="U261:U263"/>
    <mergeCell ref="V261:V263"/>
    <mergeCell ref="W261:W263"/>
    <mergeCell ref="X261:X263"/>
    <mergeCell ref="D258:D260"/>
    <mergeCell ref="E258:E260"/>
    <mergeCell ref="P258:P260"/>
    <mergeCell ref="C267:C269"/>
    <mergeCell ref="X303:X305"/>
    <mergeCell ref="B300:B302"/>
    <mergeCell ref="C300:C302"/>
    <mergeCell ref="D300:D302"/>
    <mergeCell ref="E300:E302"/>
    <mergeCell ref="P300:P302"/>
    <mergeCell ref="Q300:Q302"/>
    <mergeCell ref="S300:S302"/>
    <mergeCell ref="P270:P272"/>
    <mergeCell ref="Q270:Q272"/>
    <mergeCell ref="R270:R272"/>
    <mergeCell ref="S270:S272"/>
    <mergeCell ref="T270:T272"/>
    <mergeCell ref="U270:U272"/>
    <mergeCell ref="V270:V272"/>
    <mergeCell ref="W270:W272"/>
    <mergeCell ref="X270:X272"/>
    <mergeCell ref="B279:B281"/>
    <mergeCell ref="C279:C281"/>
    <mergeCell ref="D279:D281"/>
    <mergeCell ref="E279:E281"/>
    <mergeCell ref="P279:P281"/>
    <mergeCell ref="Q279:Q281"/>
    <mergeCell ref="R279:R281"/>
    <mergeCell ref="V273:V275"/>
    <mergeCell ref="W273:W275"/>
    <mergeCell ref="X273:X275"/>
    <mergeCell ref="V279:V281"/>
    <mergeCell ref="T267:T269"/>
    <mergeCell ref="U267:U269"/>
    <mergeCell ref="B273:B275"/>
    <mergeCell ref="Y20:Y22"/>
    <mergeCell ref="Z20:Z22"/>
    <mergeCell ref="R23:R25"/>
    <mergeCell ref="Y23:Y25"/>
    <mergeCell ref="Z23:Z25"/>
    <mergeCell ref="R26:R28"/>
    <mergeCell ref="Y26:Y28"/>
    <mergeCell ref="Z26:Z28"/>
    <mergeCell ref="S17:S19"/>
    <mergeCell ref="T17:T19"/>
    <mergeCell ref="U17:U19"/>
    <mergeCell ref="V17:V19"/>
    <mergeCell ref="W17:W19"/>
    <mergeCell ref="U20:U22"/>
    <mergeCell ref="V20:V22"/>
    <mergeCell ref="W20:W22"/>
    <mergeCell ref="T23:T25"/>
    <mergeCell ref="U23:U25"/>
    <mergeCell ref="V23:V25"/>
    <mergeCell ref="W23:W25"/>
    <mergeCell ref="X23:X25"/>
    <mergeCell ref="T26:T28"/>
    <mergeCell ref="S23:S25"/>
    <mergeCell ref="X17:X19"/>
    <mergeCell ref="X20:X22"/>
    <mergeCell ref="Y29:Y31"/>
    <mergeCell ref="Z29:Z31"/>
    <mergeCell ref="Y34:Y36"/>
    <mergeCell ref="Z34:Z36"/>
    <mergeCell ref="R37:R39"/>
    <mergeCell ref="Y37:Y39"/>
    <mergeCell ref="Z37:Z39"/>
    <mergeCell ref="Y40:Y42"/>
    <mergeCell ref="Z40:Z42"/>
    <mergeCell ref="Y43:Y45"/>
    <mergeCell ref="Z43:Z45"/>
    <mergeCell ref="R46:R48"/>
    <mergeCell ref="Y46:Y48"/>
    <mergeCell ref="Z46:Z48"/>
    <mergeCell ref="R49:R51"/>
    <mergeCell ref="Y49:Y51"/>
    <mergeCell ref="Z49:Z51"/>
    <mergeCell ref="T49:T51"/>
    <mergeCell ref="U29:U31"/>
    <mergeCell ref="X49:X51"/>
    <mergeCell ref="T34:T36"/>
    <mergeCell ref="U34:U36"/>
    <mergeCell ref="X37:X39"/>
    <mergeCell ref="U49:U51"/>
    <mergeCell ref="V49:V51"/>
    <mergeCell ref="W49:W51"/>
    <mergeCell ref="T40:T42"/>
    <mergeCell ref="U40:U42"/>
    <mergeCell ref="V40:V42"/>
    <mergeCell ref="X40:X42"/>
    <mergeCell ref="V29:V31"/>
    <mergeCell ref="Y52:Y54"/>
    <mergeCell ref="Z52:Z54"/>
    <mergeCell ref="Y55:Y57"/>
    <mergeCell ref="Z55:Z57"/>
    <mergeCell ref="R58:R60"/>
    <mergeCell ref="Y58:Y60"/>
    <mergeCell ref="Z58:Z60"/>
    <mergeCell ref="Y61:Y63"/>
    <mergeCell ref="Z61:Z63"/>
    <mergeCell ref="Y64:Y66"/>
    <mergeCell ref="Z64:Z66"/>
    <mergeCell ref="Y67:Y69"/>
    <mergeCell ref="Z67:Z69"/>
    <mergeCell ref="Y72:Y74"/>
    <mergeCell ref="Z72:Z74"/>
    <mergeCell ref="Y75:Y77"/>
    <mergeCell ref="Z75:Z77"/>
    <mergeCell ref="U55:U57"/>
    <mergeCell ref="V55:V57"/>
    <mergeCell ref="W55:W57"/>
    <mergeCell ref="R52:R54"/>
    <mergeCell ref="R61:R63"/>
    <mergeCell ref="S61:S63"/>
    <mergeCell ref="T61:T63"/>
    <mergeCell ref="U61:U63"/>
    <mergeCell ref="T52:T54"/>
    <mergeCell ref="U52:U54"/>
    <mergeCell ref="V52:V54"/>
    <mergeCell ref="W52:W54"/>
    <mergeCell ref="X52:X54"/>
    <mergeCell ref="T64:T66"/>
    <mergeCell ref="U64:U66"/>
    <mergeCell ref="Y78:Y80"/>
    <mergeCell ref="Z78:Z80"/>
    <mergeCell ref="Y81:Y83"/>
    <mergeCell ref="Z81:Z83"/>
    <mergeCell ref="Y84:Y86"/>
    <mergeCell ref="Z84:Z86"/>
    <mergeCell ref="Y87:Y89"/>
    <mergeCell ref="Z87:Z89"/>
    <mergeCell ref="R94:R96"/>
    <mergeCell ref="Y94:Y96"/>
    <mergeCell ref="Z94:Z96"/>
    <mergeCell ref="Y97:Y99"/>
    <mergeCell ref="Z97:Z99"/>
    <mergeCell ref="Y100:Y102"/>
    <mergeCell ref="Z100:Z102"/>
    <mergeCell ref="R103:R105"/>
    <mergeCell ref="Y103:Y105"/>
    <mergeCell ref="Z103:Z105"/>
    <mergeCell ref="R78:R80"/>
    <mergeCell ref="X78:X80"/>
    <mergeCell ref="X81:X83"/>
    <mergeCell ref="S84:S86"/>
    <mergeCell ref="T84:T86"/>
    <mergeCell ref="U84:U86"/>
    <mergeCell ref="V84:V86"/>
    <mergeCell ref="W84:W86"/>
    <mergeCell ref="V78:V80"/>
    <mergeCell ref="W78:W80"/>
    <mergeCell ref="T81:T83"/>
    <mergeCell ref="U103:U105"/>
    <mergeCell ref="V103:V105"/>
    <mergeCell ref="W103:W105"/>
    <mergeCell ref="Y106:Y108"/>
    <mergeCell ref="Z106:Z108"/>
    <mergeCell ref="Y112:Y114"/>
    <mergeCell ref="Z112:Z114"/>
    <mergeCell ref="Y115:Y117"/>
    <mergeCell ref="Z115:Z117"/>
    <mergeCell ref="R118:R120"/>
    <mergeCell ref="Y118:Y120"/>
    <mergeCell ref="Z118:Z120"/>
    <mergeCell ref="R121:R123"/>
    <mergeCell ref="Y121:Y123"/>
    <mergeCell ref="Z121:Z123"/>
    <mergeCell ref="Y124:Y126"/>
    <mergeCell ref="Z124:Z126"/>
    <mergeCell ref="Y127:Y129"/>
    <mergeCell ref="Z127:Z129"/>
    <mergeCell ref="R130:R132"/>
    <mergeCell ref="Y130:Y132"/>
    <mergeCell ref="Z130:Z132"/>
    <mergeCell ref="R106:R108"/>
    <mergeCell ref="U115:U117"/>
    <mergeCell ref="V115:V117"/>
    <mergeCell ref="W115:W117"/>
    <mergeCell ref="X115:X117"/>
    <mergeCell ref="U118:U120"/>
    <mergeCell ref="V118:V120"/>
    <mergeCell ref="W118:W120"/>
    <mergeCell ref="X118:X120"/>
    <mergeCell ref="U106:U108"/>
    <mergeCell ref="V106:V108"/>
    <mergeCell ref="W106:W108"/>
    <mergeCell ref="X106:X108"/>
    <mergeCell ref="Y133:Y135"/>
    <mergeCell ref="Z133:Z135"/>
    <mergeCell ref="R136:R138"/>
    <mergeCell ref="Y136:Y138"/>
    <mergeCell ref="Z136:Z138"/>
    <mergeCell ref="R142:R144"/>
    <mergeCell ref="Y142:Y144"/>
    <mergeCell ref="Z142:Z144"/>
    <mergeCell ref="Y145:Y147"/>
    <mergeCell ref="Z145:Z147"/>
    <mergeCell ref="Y148:Y150"/>
    <mergeCell ref="Z148:Z150"/>
    <mergeCell ref="Y151:Y153"/>
    <mergeCell ref="Z151:Z153"/>
    <mergeCell ref="R154:R156"/>
    <mergeCell ref="Y154:Y156"/>
    <mergeCell ref="Z154:Z156"/>
    <mergeCell ref="R133:R135"/>
    <mergeCell ref="V136:V138"/>
    <mergeCell ref="W136:W138"/>
    <mergeCell ref="X136:X138"/>
    <mergeCell ref="X148:X150"/>
    <mergeCell ref="T151:T153"/>
    <mergeCell ref="U151:U153"/>
    <mergeCell ref="V151:V153"/>
    <mergeCell ref="W151:W153"/>
    <mergeCell ref="S148:S150"/>
    <mergeCell ref="T148:T150"/>
    <mergeCell ref="U148:U150"/>
    <mergeCell ref="R145:R147"/>
    <mergeCell ref="T133:T135"/>
    <mergeCell ref="U133:U135"/>
    <mergeCell ref="Y157:Y159"/>
    <mergeCell ref="Z157:Z159"/>
    <mergeCell ref="P161:P162"/>
    <mergeCell ref="Q161:Q162"/>
    <mergeCell ref="R161:R162"/>
    <mergeCell ref="T161:T162"/>
    <mergeCell ref="U161:U162"/>
    <mergeCell ref="V161:V162"/>
    <mergeCell ref="W161:W162"/>
    <mergeCell ref="X161:X162"/>
    <mergeCell ref="Y161:Y162"/>
    <mergeCell ref="Z161:Z162"/>
    <mergeCell ref="Y163:Y165"/>
    <mergeCell ref="Z163:Z165"/>
    <mergeCell ref="R166:R168"/>
    <mergeCell ref="Y166:Y168"/>
    <mergeCell ref="Z166:Z168"/>
    <mergeCell ref="P157:P159"/>
    <mergeCell ref="Q157:Q159"/>
    <mergeCell ref="R157:R159"/>
    <mergeCell ref="T157:T159"/>
    <mergeCell ref="U157:U159"/>
    <mergeCell ref="V157:V159"/>
    <mergeCell ref="W157:W159"/>
    <mergeCell ref="S166:S168"/>
    <mergeCell ref="T166:T168"/>
    <mergeCell ref="U166:U168"/>
    <mergeCell ref="V166:V168"/>
    <mergeCell ref="W166:W168"/>
    <mergeCell ref="X166:X168"/>
    <mergeCell ref="R163:R165"/>
    <mergeCell ref="S163:S165"/>
    <mergeCell ref="Y169:Y171"/>
    <mergeCell ref="Z169:Z171"/>
    <mergeCell ref="Y172:Y174"/>
    <mergeCell ref="Z172:Z174"/>
    <mergeCell ref="R175:R177"/>
    <mergeCell ref="Y175:Y177"/>
    <mergeCell ref="Z175:Z177"/>
    <mergeCell ref="Y178:Y180"/>
    <mergeCell ref="Z178:Z180"/>
    <mergeCell ref="Y181:Y183"/>
    <mergeCell ref="Z181:Z183"/>
    <mergeCell ref="R184:R186"/>
    <mergeCell ref="Y184:Y186"/>
    <mergeCell ref="Z184:Z186"/>
    <mergeCell ref="B187:B189"/>
    <mergeCell ref="E187:E189"/>
    <mergeCell ref="Y187:Y189"/>
    <mergeCell ref="Z187:Z189"/>
    <mergeCell ref="C172:C174"/>
    <mergeCell ref="D172:D174"/>
    <mergeCell ref="E172:E174"/>
    <mergeCell ref="P172:P174"/>
    <mergeCell ref="Q172:Q174"/>
    <mergeCell ref="R172:R174"/>
    <mergeCell ref="S172:S174"/>
    <mergeCell ref="T169:T171"/>
    <mergeCell ref="U169:U171"/>
    <mergeCell ref="V169:V171"/>
    <mergeCell ref="W169:W171"/>
    <mergeCell ref="X169:X171"/>
    <mergeCell ref="T172:T174"/>
    <mergeCell ref="U172:U174"/>
    <mergeCell ref="Y190:Y192"/>
    <mergeCell ref="Z190:Z192"/>
    <mergeCell ref="A193:A195"/>
    <mergeCell ref="C193:C195"/>
    <mergeCell ref="D193:D195"/>
    <mergeCell ref="P193:P195"/>
    <mergeCell ref="Q193:Q195"/>
    <mergeCell ref="R193:R195"/>
    <mergeCell ref="S193:S195"/>
    <mergeCell ref="T193:T195"/>
    <mergeCell ref="U193:U195"/>
    <mergeCell ref="V193:V195"/>
    <mergeCell ref="W193:W195"/>
    <mergeCell ref="X193:X195"/>
    <mergeCell ref="Y193:Y195"/>
    <mergeCell ref="Z193:Z195"/>
    <mergeCell ref="Y198:Y200"/>
    <mergeCell ref="Z198:Z200"/>
    <mergeCell ref="R198:R200"/>
    <mergeCell ref="A198:A200"/>
    <mergeCell ref="B198:B200"/>
    <mergeCell ref="C198:C200"/>
    <mergeCell ref="D198:D200"/>
    <mergeCell ref="E198:E200"/>
    <mergeCell ref="P198:P200"/>
    <mergeCell ref="Q198:Q200"/>
    <mergeCell ref="S198:S200"/>
    <mergeCell ref="T198:T200"/>
    <mergeCell ref="U198:U200"/>
    <mergeCell ref="V198:V200"/>
    <mergeCell ref="W198:W200"/>
    <mergeCell ref="Y201:Y203"/>
    <mergeCell ref="Z201:Z203"/>
    <mergeCell ref="A204:A206"/>
    <mergeCell ref="B204:B206"/>
    <mergeCell ref="C204:C206"/>
    <mergeCell ref="D204:D206"/>
    <mergeCell ref="E204:E206"/>
    <mergeCell ref="P204:P206"/>
    <mergeCell ref="Q204:Q206"/>
    <mergeCell ref="R204:R206"/>
    <mergeCell ref="T204:T206"/>
    <mergeCell ref="U204:U206"/>
    <mergeCell ref="V204:V206"/>
    <mergeCell ref="W204:W206"/>
    <mergeCell ref="X204:X206"/>
    <mergeCell ref="Y204:Y206"/>
    <mergeCell ref="Z204:Z206"/>
    <mergeCell ref="A201:A203"/>
    <mergeCell ref="B201:B203"/>
    <mergeCell ref="C201:C203"/>
    <mergeCell ref="D201:D203"/>
    <mergeCell ref="E201:E203"/>
    <mergeCell ref="P201:P203"/>
    <mergeCell ref="Q201:Q203"/>
    <mergeCell ref="R201:R203"/>
    <mergeCell ref="S201:S203"/>
    <mergeCell ref="T201:T203"/>
    <mergeCell ref="U201:U203"/>
    <mergeCell ref="V201:V203"/>
    <mergeCell ref="W201:W203"/>
    <mergeCell ref="X201:X203"/>
    <mergeCell ref="Y207:Y209"/>
    <mergeCell ref="Z207:Z209"/>
    <mergeCell ref="A210:B210"/>
    <mergeCell ref="R217:R219"/>
    <mergeCell ref="R222:R224"/>
    <mergeCell ref="Y222:Y224"/>
    <mergeCell ref="Z222:Z224"/>
    <mergeCell ref="C225:C227"/>
    <mergeCell ref="D225:D227"/>
    <mergeCell ref="E225:E227"/>
    <mergeCell ref="P225:P227"/>
    <mergeCell ref="Q225:Q227"/>
    <mergeCell ref="R225:R227"/>
    <mergeCell ref="T225:T227"/>
    <mergeCell ref="U225:U227"/>
    <mergeCell ref="V225:V227"/>
    <mergeCell ref="W225:W227"/>
    <mergeCell ref="X225:X227"/>
    <mergeCell ref="Y225:Y227"/>
    <mergeCell ref="Z225:Z227"/>
    <mergeCell ref="S212:S214"/>
    <mergeCell ref="B217:B221"/>
    <mergeCell ref="C217:C221"/>
    <mergeCell ref="D217:D221"/>
    <mergeCell ref="E217:E221"/>
    <mergeCell ref="B212:B216"/>
    <mergeCell ref="C212:C216"/>
    <mergeCell ref="D212:D216"/>
    <mergeCell ref="E212:E216"/>
    <mergeCell ref="B207:B209"/>
    <mergeCell ref="C207:C209"/>
    <mergeCell ref="D207:D209"/>
    <mergeCell ref="S217:S219"/>
    <mergeCell ref="P290:P292"/>
    <mergeCell ref="Q290:Q292"/>
    <mergeCell ref="R290:R292"/>
    <mergeCell ref="S290:S292"/>
    <mergeCell ref="U290:U292"/>
    <mergeCell ref="V290:V292"/>
    <mergeCell ref="W290:W292"/>
    <mergeCell ref="X290:X292"/>
    <mergeCell ref="Y290:Y292"/>
    <mergeCell ref="Z290:Z292"/>
    <mergeCell ref="S279:S281"/>
    <mergeCell ref="T279:T281"/>
    <mergeCell ref="U279:U281"/>
    <mergeCell ref="Y261:Y263"/>
    <mergeCell ref="Z261:Z263"/>
    <mergeCell ref="Y264:Y266"/>
    <mergeCell ref="Z264:Z266"/>
    <mergeCell ref="P264:P266"/>
    <mergeCell ref="Q264:Q266"/>
    <mergeCell ref="R264:R266"/>
    <mergeCell ref="Q258:Q260"/>
    <mergeCell ref="S258:S260"/>
    <mergeCell ref="U285:U289"/>
    <mergeCell ref="X285:X289"/>
    <mergeCell ref="V285:V289"/>
    <mergeCell ref="W285:W289"/>
    <mergeCell ref="Y285:Y289"/>
    <mergeCell ref="Z285:Z289"/>
    <mergeCell ref="Y228:Y230"/>
    <mergeCell ref="Z228:Z230"/>
    <mergeCell ref="R258:R260"/>
    <mergeCell ref="Y258:Y260"/>
    <mergeCell ref="Z258:Z260"/>
    <mergeCell ref="Y276:Y278"/>
    <mergeCell ref="Z276:Z278"/>
    <mergeCell ref="Y279:Y281"/>
    <mergeCell ref="Z279:Z281"/>
    <mergeCell ref="B290:B292"/>
    <mergeCell ref="C290:C292"/>
    <mergeCell ref="D290:D292"/>
    <mergeCell ref="E290:E292"/>
    <mergeCell ref="B285:B289"/>
    <mergeCell ref="E285:E289"/>
    <mergeCell ref="C285:C289"/>
    <mergeCell ref="D285:D289"/>
    <mergeCell ref="P285:P289"/>
    <mergeCell ref="Q285:Q289"/>
    <mergeCell ref="T264:T266"/>
    <mergeCell ref="U264:U266"/>
    <mergeCell ref="V264:V266"/>
    <mergeCell ref="W264:W266"/>
    <mergeCell ref="X264:X266"/>
    <mergeCell ref="Y267:Y269"/>
    <mergeCell ref="Z267:Z269"/>
    <mergeCell ref="Y270:Y272"/>
    <mergeCell ref="Z270:Z272"/>
    <mergeCell ref="Y273:Y275"/>
    <mergeCell ref="Z273:Z275"/>
    <mergeCell ref="D267:D269"/>
    <mergeCell ref="E267:E269"/>
    <mergeCell ref="B264:B266"/>
    <mergeCell ref="C264:C266"/>
    <mergeCell ref="D264:D266"/>
    <mergeCell ref="E264:E266"/>
    <mergeCell ref="B267:B269"/>
    <mergeCell ref="A298:B298"/>
    <mergeCell ref="A299:B299"/>
    <mergeCell ref="Y300:Y302"/>
    <mergeCell ref="Z300:Z302"/>
    <mergeCell ref="A303:A305"/>
    <mergeCell ref="Y303:Y305"/>
    <mergeCell ref="Z303:Z305"/>
    <mergeCell ref="R306:R308"/>
    <mergeCell ref="Y306:Y308"/>
    <mergeCell ref="Z306:Z308"/>
    <mergeCell ref="R309:R311"/>
    <mergeCell ref="Y309:Y311"/>
    <mergeCell ref="Z309:Z311"/>
    <mergeCell ref="Y312:Y314"/>
    <mergeCell ref="Z312:Z314"/>
    <mergeCell ref="Y315:Y317"/>
    <mergeCell ref="Z315:Z317"/>
    <mergeCell ref="T300:T302"/>
    <mergeCell ref="U300:U302"/>
    <mergeCell ref="V300:V302"/>
    <mergeCell ref="W300:W302"/>
    <mergeCell ref="X300:X302"/>
    <mergeCell ref="B303:B305"/>
    <mergeCell ref="C303:C305"/>
    <mergeCell ref="D303:D305"/>
    <mergeCell ref="E303:E305"/>
    <mergeCell ref="P303:P305"/>
    <mergeCell ref="Q303:Q305"/>
    <mergeCell ref="R303:R305"/>
    <mergeCell ref="B306:B308"/>
    <mergeCell ref="C306:C308"/>
    <mergeCell ref="D306:D308"/>
    <mergeCell ref="Z324:Z326"/>
    <mergeCell ref="A327:B327"/>
    <mergeCell ref="A328:B328"/>
    <mergeCell ref="C318:C320"/>
    <mergeCell ref="D318:D320"/>
    <mergeCell ref="E318:E320"/>
    <mergeCell ref="P318:P320"/>
    <mergeCell ref="Q318:Q320"/>
    <mergeCell ref="R318:R320"/>
    <mergeCell ref="T318:T320"/>
    <mergeCell ref="U318:U320"/>
    <mergeCell ref="V318:V320"/>
    <mergeCell ref="W318:W320"/>
    <mergeCell ref="X318:X320"/>
    <mergeCell ref="Y318:Y320"/>
    <mergeCell ref="Z318:Z320"/>
    <mergeCell ref="B321:B323"/>
    <mergeCell ref="C321:C323"/>
    <mergeCell ref="D321:D323"/>
    <mergeCell ref="E321:E323"/>
    <mergeCell ref="P321:P323"/>
    <mergeCell ref="Q321:Q323"/>
    <mergeCell ref="R321:R323"/>
    <mergeCell ref="S321:S323"/>
    <mergeCell ref="T321:T323"/>
    <mergeCell ref="U321:U323"/>
    <mergeCell ref="V321:V323"/>
    <mergeCell ref="W321:W323"/>
    <mergeCell ref="X321:X323"/>
    <mergeCell ref="Y321:Y323"/>
    <mergeCell ref="Z321:Z323"/>
    <mergeCell ref="B318:B320"/>
    <mergeCell ref="Y324:Y326"/>
    <mergeCell ref="A340:E344"/>
    <mergeCell ref="P340:P344"/>
    <mergeCell ref="Q340:Q344"/>
    <mergeCell ref="R340:R344"/>
    <mergeCell ref="S340:S344"/>
    <mergeCell ref="T340:T344"/>
    <mergeCell ref="U340:U344"/>
    <mergeCell ref="V340:V344"/>
    <mergeCell ref="W340:W344"/>
    <mergeCell ref="X340:X344"/>
    <mergeCell ref="Y340:Y344"/>
    <mergeCell ref="Z340:Z344"/>
    <mergeCell ref="B329:B331"/>
    <mergeCell ref="C329:C331"/>
    <mergeCell ref="D329:D331"/>
    <mergeCell ref="E329:E331"/>
    <mergeCell ref="P329:P331"/>
    <mergeCell ref="Q329:Q331"/>
    <mergeCell ref="R329:R331"/>
    <mergeCell ref="S329:S331"/>
    <mergeCell ref="T329:T331"/>
    <mergeCell ref="U329:U331"/>
    <mergeCell ref="V329:V331"/>
    <mergeCell ref="W329:W331"/>
    <mergeCell ref="X329:X331"/>
    <mergeCell ref="Y329:Y331"/>
    <mergeCell ref="Z329:Z331"/>
    <mergeCell ref="B332:B335"/>
    <mergeCell ref="C332:C335"/>
    <mergeCell ref="D332:D335"/>
    <mergeCell ref="E332:E334"/>
    <mergeCell ref="Z217:Z221"/>
    <mergeCell ref="A1:Z1"/>
    <mergeCell ref="A2:Z2"/>
    <mergeCell ref="N3:Z3"/>
    <mergeCell ref="B336:B339"/>
    <mergeCell ref="C336:C339"/>
    <mergeCell ref="D336:D339"/>
    <mergeCell ref="E336:E339"/>
    <mergeCell ref="P336:P339"/>
    <mergeCell ref="Q336:Q339"/>
    <mergeCell ref="R336:R339"/>
    <mergeCell ref="S336:S338"/>
    <mergeCell ref="T336:T339"/>
    <mergeCell ref="U336:U339"/>
    <mergeCell ref="V336:V339"/>
    <mergeCell ref="W336:W339"/>
    <mergeCell ref="X336:X339"/>
    <mergeCell ref="Y336:Y339"/>
    <mergeCell ref="Z336:Z339"/>
    <mergeCell ref="B324:B326"/>
    <mergeCell ref="C324:C326"/>
    <mergeCell ref="D324:D326"/>
    <mergeCell ref="E324:E326"/>
    <mergeCell ref="P324:P326"/>
    <mergeCell ref="Q324:Q326"/>
    <mergeCell ref="R324:R326"/>
    <mergeCell ref="S324:S326"/>
    <mergeCell ref="T324:T326"/>
    <mergeCell ref="U324:U326"/>
    <mergeCell ref="V324:V326"/>
    <mergeCell ref="W324:W326"/>
    <mergeCell ref="X324:X326"/>
    <mergeCell ref="B293:B297"/>
    <mergeCell ref="C293:C297"/>
    <mergeCell ref="D293:D297"/>
    <mergeCell ref="E293:E297"/>
    <mergeCell ref="P293:P297"/>
    <mergeCell ref="Q293:Q297"/>
    <mergeCell ref="R293:R297"/>
    <mergeCell ref="S293:S297"/>
    <mergeCell ref="T293:T297"/>
    <mergeCell ref="U293:U297"/>
    <mergeCell ref="V293:V297"/>
    <mergeCell ref="W293:W297"/>
    <mergeCell ref="X293:X297"/>
    <mergeCell ref="Y293:Y297"/>
    <mergeCell ref="Z293:Z297"/>
    <mergeCell ref="P212:P216"/>
    <mergeCell ref="Q212:Q216"/>
    <mergeCell ref="T212:T216"/>
    <mergeCell ref="U212:U216"/>
    <mergeCell ref="V212:V216"/>
    <mergeCell ref="W212:W216"/>
    <mergeCell ref="X212:X216"/>
    <mergeCell ref="Y212:Y216"/>
    <mergeCell ref="Z212:Z216"/>
    <mergeCell ref="P217:P221"/>
    <mergeCell ref="Q217:Q221"/>
    <mergeCell ref="T217:T221"/>
    <mergeCell ref="U217:U221"/>
    <mergeCell ref="V217:V221"/>
    <mergeCell ref="W217:W221"/>
    <mergeCell ref="X217:X221"/>
    <mergeCell ref="Y217:Y221"/>
  </mergeCells>
  <pageMargins left="0.19685039370078741" right="0.19685039370078741" top="0.59055118110236227" bottom="0.35433070866141736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2024-07-01T08:45:30Z</cp:lastPrinted>
  <dcterms:created xsi:type="dcterms:W3CDTF">2016-05-12T05:25:06Z</dcterms:created>
  <dcterms:modified xsi:type="dcterms:W3CDTF">2024-07-01T08:45:33Z</dcterms:modified>
</cp:coreProperties>
</file>